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4776" activeTab="0"/>
  </bookViews>
  <sheets>
    <sheet name="01.04.2019" sheetId="1" r:id="rId1"/>
  </sheets>
  <definedNames>
    <definedName name="_xlnm.Print_Titles" localSheetId="0">'01.04.2019'!$6:$6</definedName>
  </definedNames>
  <calcPr fullCalcOnLoad="1"/>
</workbook>
</file>

<file path=xl/sharedStrings.xml><?xml version="1.0" encoding="utf-8"?>
<sst xmlns="http://schemas.openxmlformats.org/spreadsheetml/2006/main" count="119" uniqueCount="119">
  <si>
    <t>КБК</t>
  </si>
  <si>
    <t>Наименование кода доходов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</si>
  <si>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</si>
  <si>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</si>
  <si>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</si>
  <si>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</si>
  <si>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</si>
  <si>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</si>
  <si>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</si>
  <si>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</si>
  <si>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</si>
  <si>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</si>
  <si>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</si>
  <si>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</si>
  <si>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</si>
  <si>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</si>
  <si>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</si>
  <si>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</si>
  <si>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</si>
  <si>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</si>
  <si>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</si>
  <si>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</si>
  <si>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</si>
  <si>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</si>
  <si>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</si>
  <si>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</si>
  <si>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</si>
  <si>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</si>
  <si>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</si>
  <si>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</si>
  <si>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</si>
  <si>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</si>
  <si>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</si>
  <si>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</si>
  <si>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</si>
  <si>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</si>
  <si>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</si>
  <si>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</si>
  <si>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</si>
  <si>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</si>
  <si>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</si>
  <si>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</si>
  <si>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</si>
  <si>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</si>
  <si>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</si>
  <si>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</si>
  <si>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</si>
  <si>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</si>
  <si>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</si>
  <si>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</si>
  <si>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</si>
  <si>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</si>
  <si>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</si>
  <si>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</si>
  <si>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</si>
  <si>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</si>
  <si>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</si>
  <si>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</si>
  <si>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</si>
  <si>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>тыс. рублей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</si>
  <si>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</si>
  <si>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</si>
  <si>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</si>
  <si>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</si>
  <si>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</si>
  <si>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</si>
  <si>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</si>
  <si>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</si>
  <si>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</si>
  <si>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</si>
  <si>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</si>
  <si>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</si>
  <si>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</si>
  <si>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</si>
  <si>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</si>
  <si>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</si>
  <si>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</si>
  <si>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</si>
  <si>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</si>
  <si>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</si>
  <si>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</si>
  <si>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</si>
  <si>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</si>
  <si>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</si>
  <si>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</si>
  <si>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</si>
  <si>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Возврат прочих остатков субсидий,  субвенций  и иных межбюджетных трансфертов, имеющих целевое назначение, прошлых лет из бюджетов городских округов</t>
  </si>
  <si>
    <t>040 1 13 02064 04 0000 130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</si>
  <si>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</si>
  <si>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</si>
  <si>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</si>
  <si>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</si>
  <si>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</si>
  <si>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% исполнения к утверждённому плану 2019 года</t>
  </si>
  <si>
    <t>Утверждено по бюджету на 2019 год</t>
  </si>
  <si>
    <t>План на 1 квартал 2019 года</t>
  </si>
  <si>
    <t>% исполнения к плану 1 квартала 2019 года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</si>
  <si>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</si>
  <si>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</si>
  <si>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</si>
  <si>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</si>
  <si>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</si>
  <si>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</si>
  <si>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 xml:space="preserve">050 2 19 60010 04 0000 150 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</si>
  <si>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</si>
  <si>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</si>
  <si>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</si>
  <si>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050 2 18 0000 04 0000 150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</si>
  <si>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</si>
  <si>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</si>
  <si>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</si>
  <si>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</si>
  <si>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</si>
  <si>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</si>
  <si>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</si>
  <si>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Фактическое исполнение на 1.04.2019 года</t>
  </si>
  <si>
    <t>бюджета города Нижневартовска по доходам на 01.04.2019.</t>
  </si>
  <si>
    <t>Приложение 1</t>
  </si>
  <si>
    <t xml:space="preserve"> НАЛОГОВЫЕ И НЕНАЛОГОВЫЕ ДОХОДЫ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</si>
</sst>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\.00\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/m/yy;@"/>
    <numFmt numFmtId="181" formatCode="#,##0.00000"/>
    <numFmt numFmtId="182" formatCode="#,##0.0000"/>
    <numFmt numFmtId="183" formatCode="#,##0.000000"/>
    <numFmt numFmtId="184" formatCode="0.0"/>
    <numFmt numFmtId="18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33" borderId="0" xfId="0" applyFill="1" applyAlignment="1">
      <alignment/>
    </xf>
    <xf numFmtId="0" fontId="41" fillId="0" borderId="0" xfId="0" applyFont="1" applyAlignment="1">
      <alignment horizontal="center"/>
    </xf>
    <xf numFmtId="0" fontId="41" fillId="0" borderId="10" xfId="0" applyNumberFormat="1" applyFont="1" applyBorder="1" applyAlignment="1">
      <alignment horizontal="right"/>
    </xf>
    <xf numFmtId="0" fontId="41" fillId="0" borderId="11" xfId="0" applyNumberFormat="1" applyFont="1" applyBorder="1" applyAlignment="1">
      <alignment horizontal="justify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34" borderId="11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/>
    </xf>
    <xf numFmtId="0" fontId="42" fillId="34" borderId="11" xfId="0" applyNumberFormat="1" applyFont="1" applyFill="1" applyBorder="1" applyAlignment="1">
      <alignment horizontal="justify" wrapText="1"/>
    </xf>
    <xf numFmtId="4" fontId="42" fillId="34" borderId="11" xfId="0" applyNumberFormat="1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right"/>
    </xf>
    <xf numFmtId="0" fontId="41" fillId="0" borderId="11" xfId="0" applyFont="1" applyBorder="1" applyAlignment="1">
      <alignment horizontal="justify" wrapText="1"/>
    </xf>
    <xf numFmtId="0" fontId="41" fillId="0" borderId="11" xfId="0" applyFont="1" applyBorder="1" applyAlignment="1">
      <alignment horizontal="right"/>
    </xf>
    <xf numFmtId="0" fontId="42" fillId="34" borderId="11" xfId="0" applyFont="1" applyFill="1" applyBorder="1" applyAlignment="1">
      <alignment horizontal="right"/>
    </xf>
    <xf numFmtId="0" fontId="42" fillId="34" borderId="11" xfId="0" applyFont="1" applyFill="1" applyBorder="1" applyAlignment="1">
      <alignment horizontal="justify" wrapText="1"/>
    </xf>
    <xf numFmtId="0" fontId="42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justify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justify" wrapText="1"/>
    </xf>
    <xf numFmtId="0" fontId="2" fillId="34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3" fillId="33" borderId="11" xfId="0" applyFont="1" applyFill="1" applyBorder="1" applyAlignment="1">
      <alignment horizontal="right"/>
    </xf>
    <xf numFmtId="0" fontId="41" fillId="33" borderId="11" xfId="0" applyFont="1" applyFill="1" applyBorder="1" applyAlignment="1">
      <alignment horizontal="justify" wrapText="1"/>
    </xf>
    <xf numFmtId="0" fontId="42" fillId="34" borderId="12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right"/>
    </xf>
    <xf numFmtId="2" fontId="2" fillId="35" borderId="14" xfId="0" applyNumberFormat="1" applyFont="1" applyFill="1" applyBorder="1" applyAlignment="1">
      <alignment horizontal="right" vertical="center" wrapText="1"/>
    </xf>
    <xf numFmtId="0" fontId="41" fillId="0" borderId="13" xfId="0" applyFont="1" applyBorder="1" applyAlignment="1">
      <alignment horizontal="justify" wrapText="1"/>
    </xf>
    <xf numFmtId="49" fontId="2" fillId="34" borderId="11" xfId="0" applyNumberFormat="1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0" fontId="41" fillId="33" borderId="10" xfId="0" applyNumberFormat="1" applyFont="1" applyFill="1" applyBorder="1" applyAlignment="1">
      <alignment/>
    </xf>
    <xf numFmtId="0" fontId="42" fillId="33" borderId="10" xfId="0" applyNumberFormat="1" applyFont="1" applyFill="1" applyBorder="1" applyAlignment="1">
      <alignment horizontal="right"/>
    </xf>
    <xf numFmtId="4" fontId="41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42" fillId="34" borderId="15" xfId="0" applyNumberFormat="1" applyFont="1" applyFill="1" applyBorder="1" applyAlignment="1">
      <alignment horizontal="center" vertical="center" wrapText="1"/>
    </xf>
    <xf numFmtId="4" fontId="41" fillId="34" borderId="15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185" fontId="42" fillId="34" borderId="11" xfId="0" applyNumberFormat="1" applyFont="1" applyFill="1" applyBorder="1" applyAlignment="1">
      <alignment horizontal="center" vertical="center" wrapText="1"/>
    </xf>
    <xf numFmtId="185" fontId="42" fillId="33" borderId="11" xfId="0" applyNumberFormat="1" applyFont="1" applyFill="1" applyBorder="1" applyAlignment="1">
      <alignment horizontal="center" vertical="center" wrapText="1"/>
    </xf>
    <xf numFmtId="185" fontId="41" fillId="33" borderId="11" xfId="0" applyNumberFormat="1" applyFont="1" applyFill="1" applyBorder="1" applyAlignment="1">
      <alignment horizontal="center" vertical="center" wrapText="1"/>
    </xf>
    <xf numFmtId="0" fontId="42" fillId="33" borderId="11" xfId="0" applyNumberFormat="1" applyFont="1" applyFill="1" applyBorder="1" applyAlignment="1">
      <alignment horizontal="left" wrapText="1"/>
    </xf>
    <xf numFmtId="4" fontId="41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34.00390625" style="0" customWidth="1"/>
    <col min="2" max="2" width="83.140625" style="0" customWidth="1"/>
    <col min="3" max="3" width="21.8515625" style="0" customWidth="1"/>
    <col min="4" max="4" width="18.28125" style="0" customWidth="1"/>
    <col min="5" max="5" width="17.8515625" style="0" customWidth="1"/>
    <col min="6" max="6" width="20.28125" style="0" customWidth="1"/>
    <col min="7" max="7" width="19.7109375" style="0" customWidth="1"/>
  </cols>
  <sheetData>
    <row r="1" s="25" customFormat="1" ht="15">
      <c r="G1" s="1" t="s">
        <v>117</v>
      </c>
    </row>
    <row r="2" spans="1:7" ht="17.25">
      <c r="A2" s="49" t="s">
        <v>58</v>
      </c>
      <c r="B2" s="49"/>
      <c r="C2" s="49"/>
      <c r="D2" s="49"/>
      <c r="E2" s="49"/>
      <c r="F2" s="49"/>
      <c r="G2" s="49"/>
    </row>
    <row r="3" spans="1:7" ht="17.25">
      <c r="A3" s="49" t="s">
        <v>116</v>
      </c>
      <c r="B3" s="49"/>
      <c r="C3" s="49"/>
      <c r="D3" s="49"/>
      <c r="E3" s="49"/>
      <c r="F3" s="49"/>
      <c r="G3" s="49"/>
    </row>
    <row r="4" spans="1:7" ht="15">
      <c r="A4" s="50"/>
      <c r="B4" s="50"/>
      <c r="C4" s="50"/>
      <c r="D4" s="50"/>
      <c r="E4" s="50"/>
      <c r="F4" s="50"/>
      <c r="G4" s="50"/>
    </row>
    <row r="5" spans="1:7" ht="18">
      <c r="A5" s="1"/>
      <c r="B5" s="1"/>
      <c r="C5" s="1"/>
      <c r="D5" s="1"/>
      <c r="E5" s="4" t="s">
        <v>59</v>
      </c>
      <c r="F5" s="2"/>
      <c r="G5" s="1"/>
    </row>
    <row r="6" spans="1:7" ht="99.75" customHeight="1">
      <c r="A6" s="7" t="s">
        <v>0</v>
      </c>
      <c r="B6" s="7" t="s">
        <v>1</v>
      </c>
      <c r="C6" s="8" t="s">
        <v>94</v>
      </c>
      <c r="D6" s="9" t="s">
        <v>95</v>
      </c>
      <c r="E6" s="7" t="s">
        <v>115</v>
      </c>
      <c r="F6" s="7" t="s">
        <v>93</v>
      </c>
      <c r="G6" s="7" t="s">
        <v>96</v>
      </c>
    </row>
    <row r="7" spans="1:7" ht="27" customHeight="1">
      <c r="A7" s="10"/>
      <c r="B7" s="11" t="s">
        <v>118</v>
      </c>
      <c r="C7" s="12">
        <f>SUM(C8,C22)</f>
        <v>8093384.09</v>
      </c>
      <c r="D7" s="12">
        <f>SUM(D8,D22)</f>
        <v>1651912.455</v>
      </c>
      <c r="E7" s="12">
        <f>SUM(E8,E22)</f>
        <v>1768608.42</v>
      </c>
      <c r="F7" s="42">
        <f aca="true" t="shared" si="0" ref="F7:F20">E7/C7*100</f>
        <v>21.852520531989235</v>
      </c>
      <c r="G7" s="42">
        <f aca="true" t="shared" si="1" ref="G7:G20">E7/D7*100</f>
        <v>107.06429476009973</v>
      </c>
    </row>
    <row r="8" spans="1:7" s="25" customFormat="1" ht="27" customHeight="1">
      <c r="A8" s="35"/>
      <c r="B8" s="45" t="s">
        <v>113</v>
      </c>
      <c r="C8" s="12">
        <f>SUM(C9,C10,C12,C17,C20)</f>
        <v>7285397.7</v>
      </c>
      <c r="D8" s="21">
        <f>SUM(D9,D10,D12,D17,D20)</f>
        <v>1562456.29</v>
      </c>
      <c r="E8" s="21">
        <f>SUM(E9,E10,E12,E17,E20)</f>
        <v>1605709.51</v>
      </c>
      <c r="F8" s="43">
        <f t="shared" si="0"/>
        <v>22.040107844764602</v>
      </c>
      <c r="G8" s="43">
        <f t="shared" si="1"/>
        <v>102.76828352107053</v>
      </c>
    </row>
    <row r="9" spans="1:7" ht="30.75" customHeight="1">
      <c r="A9" s="5" t="s">
        <v>2</v>
      </c>
      <c r="B9" s="6" t="s">
        <v>3</v>
      </c>
      <c r="C9" s="37">
        <v>5780220.1</v>
      </c>
      <c r="D9" s="13">
        <v>1253582.6</v>
      </c>
      <c r="E9" s="46">
        <v>1261369.07</v>
      </c>
      <c r="F9" s="44">
        <f t="shared" si="0"/>
        <v>21.822163311739637</v>
      </c>
      <c r="G9" s="44">
        <f t="shared" si="1"/>
        <v>100.62113737060486</v>
      </c>
    </row>
    <row r="10" spans="1:7" ht="34.5">
      <c r="A10" s="14" t="s">
        <v>64</v>
      </c>
      <c r="B10" s="11" t="s">
        <v>65</v>
      </c>
      <c r="C10" s="12">
        <f>C11</f>
        <v>21135.3</v>
      </c>
      <c r="D10" s="12">
        <f>D11</f>
        <v>4570.69</v>
      </c>
      <c r="E10" s="12">
        <f>E11</f>
        <v>5634.83</v>
      </c>
      <c r="F10" s="42">
        <f t="shared" si="0"/>
        <v>26.660752390550407</v>
      </c>
      <c r="G10" s="42">
        <f t="shared" si="1"/>
        <v>123.2818239696851</v>
      </c>
    </row>
    <row r="11" spans="1:7" ht="36">
      <c r="A11" s="5" t="s">
        <v>66</v>
      </c>
      <c r="B11" s="6" t="s">
        <v>67</v>
      </c>
      <c r="C11" s="37">
        <v>21135.3</v>
      </c>
      <c r="D11" s="13">
        <v>4570.69</v>
      </c>
      <c r="E11" s="46">
        <v>5634.83</v>
      </c>
      <c r="F11" s="44">
        <f t="shared" si="0"/>
        <v>26.660752390550407</v>
      </c>
      <c r="G11" s="44">
        <f t="shared" si="1"/>
        <v>123.2818239696851</v>
      </c>
    </row>
    <row r="12" spans="1:7" ht="29.25" customHeight="1">
      <c r="A12" s="14" t="s">
        <v>4</v>
      </c>
      <c r="B12" s="11" t="s">
        <v>5</v>
      </c>
      <c r="C12" s="12">
        <f>SUM(C13:C16)</f>
        <v>1170506</v>
      </c>
      <c r="D12" s="12">
        <f>SUM(D13:D16)</f>
        <v>247968</v>
      </c>
      <c r="E12" s="12">
        <f>SUM(E13:E16)</f>
        <v>272757.98000000004</v>
      </c>
      <c r="F12" s="42">
        <f t="shared" si="0"/>
        <v>23.302569999641186</v>
      </c>
      <c r="G12" s="42">
        <f t="shared" si="1"/>
        <v>109.99724964511553</v>
      </c>
    </row>
    <row r="13" spans="1:7" ht="36">
      <c r="A13" s="5" t="s">
        <v>6</v>
      </c>
      <c r="B13" s="6" t="s">
        <v>7</v>
      </c>
      <c r="C13" s="37">
        <v>907920</v>
      </c>
      <c r="D13" s="13">
        <v>171100</v>
      </c>
      <c r="E13" s="46">
        <v>202430.72</v>
      </c>
      <c r="F13" s="44">
        <f t="shared" si="0"/>
        <v>22.29609657238523</v>
      </c>
      <c r="G13" s="44">
        <f t="shared" si="1"/>
        <v>118.31135008766802</v>
      </c>
    </row>
    <row r="14" spans="1:7" ht="27.75" customHeight="1">
      <c r="A14" s="5" t="s">
        <v>8</v>
      </c>
      <c r="B14" s="6" t="s">
        <v>9</v>
      </c>
      <c r="C14" s="37">
        <v>187200</v>
      </c>
      <c r="D14" s="13">
        <v>48200</v>
      </c>
      <c r="E14" s="47">
        <v>46991.42</v>
      </c>
      <c r="F14" s="44">
        <f t="shared" si="0"/>
        <v>25.102254273504272</v>
      </c>
      <c r="G14" s="44">
        <f t="shared" si="1"/>
        <v>97.49257261410787</v>
      </c>
    </row>
    <row r="15" spans="1:7" ht="24" customHeight="1">
      <c r="A15" s="5" t="s">
        <v>10</v>
      </c>
      <c r="B15" s="6" t="s">
        <v>49</v>
      </c>
      <c r="C15" s="37">
        <v>736</v>
      </c>
      <c r="D15" s="13">
        <v>368</v>
      </c>
      <c r="E15" s="46">
        <v>716.79</v>
      </c>
      <c r="F15" s="44">
        <f t="shared" si="0"/>
        <v>97.3899456521739</v>
      </c>
      <c r="G15" s="44">
        <f t="shared" si="1"/>
        <v>194.7798913043478</v>
      </c>
    </row>
    <row r="16" spans="1:7" ht="40.5" customHeight="1">
      <c r="A16" s="5" t="s">
        <v>68</v>
      </c>
      <c r="B16" s="6" t="s">
        <v>70</v>
      </c>
      <c r="C16" s="37">
        <v>74650</v>
      </c>
      <c r="D16" s="13">
        <v>28300</v>
      </c>
      <c r="E16" s="46">
        <v>22619.05</v>
      </c>
      <c r="F16" s="44">
        <f t="shared" si="0"/>
        <v>30.300133958472873</v>
      </c>
      <c r="G16" s="44">
        <f t="shared" si="1"/>
        <v>79.92597173144877</v>
      </c>
    </row>
    <row r="17" spans="1:7" ht="33.75" customHeight="1">
      <c r="A17" s="14" t="s">
        <v>11</v>
      </c>
      <c r="B17" s="11" t="s">
        <v>12</v>
      </c>
      <c r="C17" s="12">
        <f>SUM(C18:C19)</f>
        <v>269390.9</v>
      </c>
      <c r="D17" s="12">
        <f>SUM(D18:D19)</f>
        <v>45330</v>
      </c>
      <c r="E17" s="48">
        <f>SUM(E18:E19)</f>
        <v>55853.17</v>
      </c>
      <c r="F17" s="42">
        <f t="shared" si="0"/>
        <v>20.7331316685159</v>
      </c>
      <c r="G17" s="42">
        <f t="shared" si="1"/>
        <v>123.21458195455548</v>
      </c>
    </row>
    <row r="18" spans="1:7" ht="53.25" customHeight="1">
      <c r="A18" s="5" t="s">
        <v>13</v>
      </c>
      <c r="B18" s="6" t="s">
        <v>14</v>
      </c>
      <c r="C18" s="37">
        <v>108322.9</v>
      </c>
      <c r="D18" s="13">
        <v>8200</v>
      </c>
      <c r="E18" s="47">
        <v>12015.52</v>
      </c>
      <c r="F18" s="44">
        <f t="shared" si="0"/>
        <v>11.092317506270605</v>
      </c>
      <c r="G18" s="44">
        <f t="shared" si="1"/>
        <v>146.53073170731707</v>
      </c>
    </row>
    <row r="19" spans="1:7" ht="30" customHeight="1">
      <c r="A19" s="5" t="s">
        <v>15</v>
      </c>
      <c r="B19" s="6" t="s">
        <v>16</v>
      </c>
      <c r="C19" s="37">
        <v>161068</v>
      </c>
      <c r="D19" s="13">
        <v>37130</v>
      </c>
      <c r="E19" s="47">
        <v>43837.65</v>
      </c>
      <c r="F19" s="44">
        <f t="shared" si="0"/>
        <v>27.21685871805697</v>
      </c>
      <c r="G19" s="44">
        <f t="shared" si="1"/>
        <v>118.06531106921628</v>
      </c>
    </row>
    <row r="20" spans="1:7" ht="36.75" customHeight="1">
      <c r="A20" s="14" t="s">
        <v>17</v>
      </c>
      <c r="B20" s="11" t="s">
        <v>18</v>
      </c>
      <c r="C20" s="12">
        <v>44145.4</v>
      </c>
      <c r="D20" s="12">
        <v>11005</v>
      </c>
      <c r="E20" s="48">
        <v>10094.46</v>
      </c>
      <c r="F20" s="42">
        <f t="shared" si="0"/>
        <v>22.866391515310767</v>
      </c>
      <c r="G20" s="42">
        <f t="shared" si="1"/>
        <v>91.72612448886869</v>
      </c>
    </row>
    <row r="21" spans="1:7" ht="34.5">
      <c r="A21" s="14" t="s">
        <v>19</v>
      </c>
      <c r="B21" s="11" t="s">
        <v>50</v>
      </c>
      <c r="C21" s="12">
        <v>0</v>
      </c>
      <c r="D21" s="12">
        <v>0</v>
      </c>
      <c r="E21" s="12">
        <v>0</v>
      </c>
      <c r="F21" s="42">
        <v>0</v>
      </c>
      <c r="G21" s="42">
        <v>0</v>
      </c>
    </row>
    <row r="22" spans="1:7" s="3" customFormat="1" ht="27.75" customHeight="1">
      <c r="A22" s="36"/>
      <c r="B22" s="45" t="s">
        <v>114</v>
      </c>
      <c r="C22" s="12">
        <f>SUM(C23,C32,C34,C38,C44,C45)</f>
        <v>807986.39</v>
      </c>
      <c r="D22" s="21">
        <f>SUM(D23,D32,D34,D38,D44,D45)</f>
        <v>89456.16500000001</v>
      </c>
      <c r="E22" s="21">
        <f>SUM(E23,E32,E34,E38,E44,E45)</f>
        <v>162898.91000000003</v>
      </c>
      <c r="F22" s="43">
        <f aca="true" t="shared" si="2" ref="F22:F29">E22/C22*100</f>
        <v>20.16109578281387</v>
      </c>
      <c r="G22" s="43">
        <f>E22/D22*100</f>
        <v>182.09914319488212</v>
      </c>
    </row>
    <row r="23" spans="1:7" ht="34.5">
      <c r="A23" s="14" t="s">
        <v>20</v>
      </c>
      <c r="B23" s="11" t="s">
        <v>21</v>
      </c>
      <c r="C23" s="12">
        <f>SUM(C24:C31)</f>
        <v>717233.25</v>
      </c>
      <c r="D23" s="12">
        <f>SUM(D24:D31)</f>
        <v>70479.23000000001</v>
      </c>
      <c r="E23" s="12">
        <f>SUM(E24:E31)</f>
        <v>63563.62</v>
      </c>
      <c r="F23" s="42">
        <f t="shared" si="2"/>
        <v>8.862335927677641</v>
      </c>
      <c r="G23" s="42">
        <f>E23/D23*100</f>
        <v>90.18773332228514</v>
      </c>
    </row>
    <row r="24" spans="1:7" ht="60.75" customHeight="1">
      <c r="A24" s="5" t="s">
        <v>75</v>
      </c>
      <c r="B24" s="6" t="s">
        <v>22</v>
      </c>
      <c r="C24" s="37">
        <v>7758.27</v>
      </c>
      <c r="D24" s="13">
        <v>0</v>
      </c>
      <c r="E24" s="46">
        <v>24.97</v>
      </c>
      <c r="F24" s="44">
        <f t="shared" si="2"/>
        <v>0.3218501031802193</v>
      </c>
      <c r="G24" s="44">
        <v>0</v>
      </c>
    </row>
    <row r="25" spans="1:7" ht="94.5" customHeight="1">
      <c r="A25" s="5" t="s">
        <v>23</v>
      </c>
      <c r="B25" s="6" t="s">
        <v>24</v>
      </c>
      <c r="C25" s="37">
        <v>610000</v>
      </c>
      <c r="D25" s="13">
        <v>52500</v>
      </c>
      <c r="E25" s="46">
        <v>38476.24</v>
      </c>
      <c r="F25" s="44">
        <f t="shared" si="2"/>
        <v>6.307580327868852</v>
      </c>
      <c r="G25" s="44">
        <f>E25/D25*100</f>
        <v>73.28807619047618</v>
      </c>
    </row>
    <row r="26" spans="1:7" ht="72.75" customHeight="1">
      <c r="A26" s="5" t="s">
        <v>76</v>
      </c>
      <c r="B26" s="6" t="s">
        <v>25</v>
      </c>
      <c r="C26" s="37">
        <v>1000</v>
      </c>
      <c r="D26" s="13">
        <v>0</v>
      </c>
      <c r="E26" s="46">
        <v>51.82</v>
      </c>
      <c r="F26" s="44">
        <f t="shared" si="2"/>
        <v>5.1819999999999995</v>
      </c>
      <c r="G26" s="44">
        <v>0</v>
      </c>
    </row>
    <row r="27" spans="1:7" ht="72">
      <c r="A27" s="5" t="s">
        <v>26</v>
      </c>
      <c r="B27" s="6" t="s">
        <v>71</v>
      </c>
      <c r="C27" s="37">
        <v>1604.9</v>
      </c>
      <c r="D27" s="13">
        <v>401.23</v>
      </c>
      <c r="E27" s="46">
        <v>427.14</v>
      </c>
      <c r="F27" s="44">
        <f t="shared" si="2"/>
        <v>26.614742351548383</v>
      </c>
      <c r="G27" s="44">
        <f>E27/D27*100</f>
        <v>106.45764274854821</v>
      </c>
    </row>
    <row r="28" spans="1:7" ht="39" customHeight="1">
      <c r="A28" s="5" t="s">
        <v>89</v>
      </c>
      <c r="B28" s="15" t="s">
        <v>63</v>
      </c>
      <c r="C28" s="37">
        <v>79228.71</v>
      </c>
      <c r="D28" s="13">
        <v>15578</v>
      </c>
      <c r="E28" s="46">
        <v>16289.87</v>
      </c>
      <c r="F28" s="44">
        <f t="shared" si="2"/>
        <v>20.560564472146524</v>
      </c>
      <c r="G28" s="44">
        <f>E28/D28*100</f>
        <v>104.56971369880601</v>
      </c>
    </row>
    <row r="29" spans="1:7" ht="111.75" customHeight="1">
      <c r="A29" s="5" t="s">
        <v>79</v>
      </c>
      <c r="B29" s="15" t="s">
        <v>80</v>
      </c>
      <c r="C29" s="37">
        <v>1.5</v>
      </c>
      <c r="D29" s="13">
        <v>0</v>
      </c>
      <c r="E29" s="46">
        <v>0</v>
      </c>
      <c r="F29" s="44">
        <f t="shared" si="2"/>
        <v>0</v>
      </c>
      <c r="G29" s="44">
        <v>0</v>
      </c>
    </row>
    <row r="30" spans="1:7" ht="54">
      <c r="A30" s="5" t="s">
        <v>74</v>
      </c>
      <c r="B30" s="6" t="s">
        <v>27</v>
      </c>
      <c r="C30" s="37">
        <v>3990.42</v>
      </c>
      <c r="D30" s="13">
        <v>0</v>
      </c>
      <c r="E30" s="46">
        <v>5654.32</v>
      </c>
      <c r="F30" s="44">
        <f aca="true" t="shared" si="3" ref="F30:F37">E30/C30*100</f>
        <v>141.69736518962915</v>
      </c>
      <c r="G30" s="44">
        <v>0</v>
      </c>
    </row>
    <row r="31" spans="1:7" ht="90">
      <c r="A31" s="5" t="s">
        <v>73</v>
      </c>
      <c r="B31" s="6" t="s">
        <v>51</v>
      </c>
      <c r="C31" s="37">
        <v>13649.45</v>
      </c>
      <c r="D31" s="13">
        <v>2000</v>
      </c>
      <c r="E31" s="46">
        <v>2639.26</v>
      </c>
      <c r="F31" s="44">
        <f t="shared" si="3"/>
        <v>19.336017202158327</v>
      </c>
      <c r="G31" s="44">
        <f aca="true" t="shared" si="4" ref="G31:G36">E31/D31*100</f>
        <v>131.96300000000002</v>
      </c>
    </row>
    <row r="32" spans="1:7" ht="27" customHeight="1">
      <c r="A32" s="14" t="s">
        <v>28</v>
      </c>
      <c r="B32" s="11" t="s">
        <v>29</v>
      </c>
      <c r="C32" s="12">
        <f>C33</f>
        <v>2068.3</v>
      </c>
      <c r="D32" s="12">
        <f>D33</f>
        <v>517.075</v>
      </c>
      <c r="E32" s="12">
        <f>E33</f>
        <v>3062.06</v>
      </c>
      <c r="F32" s="42">
        <f t="shared" si="3"/>
        <v>148.04718851230479</v>
      </c>
      <c r="G32" s="42">
        <f t="shared" si="4"/>
        <v>592.1887540492191</v>
      </c>
    </row>
    <row r="33" spans="1:7" ht="29.25" customHeight="1">
      <c r="A33" s="5" t="s">
        <v>52</v>
      </c>
      <c r="B33" s="6" t="s">
        <v>30</v>
      </c>
      <c r="C33" s="37">
        <v>2068.3</v>
      </c>
      <c r="D33" s="13">
        <v>517.075</v>
      </c>
      <c r="E33" s="47">
        <v>3062.06</v>
      </c>
      <c r="F33" s="44">
        <f t="shared" si="3"/>
        <v>148.04718851230479</v>
      </c>
      <c r="G33" s="44">
        <f t="shared" si="4"/>
        <v>592.1887540492191</v>
      </c>
    </row>
    <row r="34" spans="1:7" ht="34.5">
      <c r="A34" s="14" t="s">
        <v>31</v>
      </c>
      <c r="B34" s="11" t="s">
        <v>98</v>
      </c>
      <c r="C34" s="12">
        <f>SUM(C35:C37)</f>
        <v>1867.93</v>
      </c>
      <c r="D34" s="12">
        <f>SUM(D35:D37)</f>
        <v>136.69</v>
      </c>
      <c r="E34" s="48">
        <f>SUM(E35:E37)</f>
        <v>35321.99</v>
      </c>
      <c r="F34" s="42">
        <f t="shared" si="3"/>
        <v>1890.9696830181</v>
      </c>
      <c r="G34" s="42">
        <f t="shared" si="4"/>
        <v>25840.946667642107</v>
      </c>
    </row>
    <row r="35" spans="1:7" ht="36">
      <c r="A35" s="5" t="s">
        <v>81</v>
      </c>
      <c r="B35" s="6" t="s">
        <v>32</v>
      </c>
      <c r="C35" s="37">
        <v>382.34</v>
      </c>
      <c r="D35" s="13">
        <v>71.88</v>
      </c>
      <c r="E35" s="46">
        <v>670.61</v>
      </c>
      <c r="F35" s="44">
        <f t="shared" si="3"/>
        <v>175.3962441805723</v>
      </c>
      <c r="G35" s="44">
        <f t="shared" si="4"/>
        <v>932.9577072899278</v>
      </c>
    </row>
    <row r="36" spans="1:7" ht="42" customHeight="1">
      <c r="A36" s="5" t="s">
        <v>87</v>
      </c>
      <c r="B36" s="6" t="s">
        <v>82</v>
      </c>
      <c r="C36" s="37">
        <v>210.96</v>
      </c>
      <c r="D36" s="13">
        <v>64.81</v>
      </c>
      <c r="E36" s="46">
        <v>211.23</v>
      </c>
      <c r="F36" s="44">
        <f t="shared" si="3"/>
        <v>100.12798634812286</v>
      </c>
      <c r="G36" s="44">
        <f t="shared" si="4"/>
        <v>325.92192562876096</v>
      </c>
    </row>
    <row r="37" spans="1:7" ht="34.5" customHeight="1">
      <c r="A37" s="5" t="s">
        <v>88</v>
      </c>
      <c r="B37" s="6" t="s">
        <v>33</v>
      </c>
      <c r="C37" s="37">
        <v>1274.63</v>
      </c>
      <c r="D37" s="13">
        <v>0</v>
      </c>
      <c r="E37" s="47">
        <v>34440.15</v>
      </c>
      <c r="F37" s="44">
        <f t="shared" si="3"/>
        <v>2701.9723370703655</v>
      </c>
      <c r="G37" s="44">
        <v>0</v>
      </c>
    </row>
    <row r="38" spans="1:7" ht="35.25" customHeight="1">
      <c r="A38" s="14" t="s">
        <v>34</v>
      </c>
      <c r="B38" s="11" t="s">
        <v>53</v>
      </c>
      <c r="C38" s="12">
        <f>SUM(C39:C43)</f>
        <v>40955.57</v>
      </c>
      <c r="D38" s="12">
        <f>SUM(D39:D43)</f>
        <v>7879</v>
      </c>
      <c r="E38" s="12">
        <f>SUM(E39:E43)</f>
        <v>27733.040000000005</v>
      </c>
      <c r="F38" s="42">
        <f aca="true" t="shared" si="5" ref="F38:F45">E38/C38*100</f>
        <v>67.7149408493155</v>
      </c>
      <c r="G38" s="42">
        <f aca="true" t="shared" si="6" ref="G38:G44">E38/D38*100</f>
        <v>351.98680035537507</v>
      </c>
    </row>
    <row r="39" spans="1:7" ht="38.25" customHeight="1">
      <c r="A39" s="5" t="s">
        <v>35</v>
      </c>
      <c r="B39" s="6" t="s">
        <v>36</v>
      </c>
      <c r="C39" s="37">
        <v>2660.49</v>
      </c>
      <c r="D39" s="13">
        <v>379</v>
      </c>
      <c r="E39" s="46">
        <v>1062.07</v>
      </c>
      <c r="F39" s="44">
        <f t="shared" si="5"/>
        <v>39.920089908249984</v>
      </c>
      <c r="G39" s="44">
        <f t="shared" si="6"/>
        <v>280.2295514511873</v>
      </c>
    </row>
    <row r="40" spans="1:7" ht="93" customHeight="1">
      <c r="A40" s="5" t="s">
        <v>72</v>
      </c>
      <c r="B40" s="6" t="s">
        <v>54</v>
      </c>
      <c r="C40" s="37">
        <v>28295.08</v>
      </c>
      <c r="D40" s="13">
        <v>5500</v>
      </c>
      <c r="E40" s="46">
        <v>6330.18</v>
      </c>
      <c r="F40" s="44">
        <f t="shared" si="5"/>
        <v>22.372016619143682</v>
      </c>
      <c r="G40" s="44">
        <f t="shared" si="6"/>
        <v>115.09418181818182</v>
      </c>
    </row>
    <row r="41" spans="1:7" s="25" customFormat="1" ht="94.5" customHeight="1">
      <c r="A41" s="5" t="s">
        <v>90</v>
      </c>
      <c r="B41" s="6" t="s">
        <v>97</v>
      </c>
      <c r="C41" s="37">
        <v>0</v>
      </c>
      <c r="D41" s="13">
        <v>0</v>
      </c>
      <c r="E41" s="46">
        <v>109.22</v>
      </c>
      <c r="F41" s="44">
        <v>0</v>
      </c>
      <c r="G41" s="44">
        <v>0</v>
      </c>
    </row>
    <row r="42" spans="1:7" ht="54">
      <c r="A42" s="16" t="s">
        <v>37</v>
      </c>
      <c r="B42" s="15" t="s">
        <v>38</v>
      </c>
      <c r="C42" s="37">
        <v>10000</v>
      </c>
      <c r="D42" s="13">
        <v>2000</v>
      </c>
      <c r="E42" s="47">
        <v>19734.83</v>
      </c>
      <c r="F42" s="44">
        <f t="shared" si="5"/>
        <v>197.34830000000002</v>
      </c>
      <c r="G42" s="44">
        <f t="shared" si="6"/>
        <v>986.7415000000001</v>
      </c>
    </row>
    <row r="43" spans="1:7" s="25" customFormat="1" ht="93" customHeight="1">
      <c r="A43" s="16" t="s">
        <v>91</v>
      </c>
      <c r="B43" s="15" t="s">
        <v>92</v>
      </c>
      <c r="C43" s="37">
        <v>0</v>
      </c>
      <c r="D43" s="13">
        <v>0</v>
      </c>
      <c r="E43" s="47">
        <v>496.74</v>
      </c>
      <c r="F43" s="44">
        <v>0</v>
      </c>
      <c r="G43" s="44">
        <v>0</v>
      </c>
    </row>
    <row r="44" spans="1:7" ht="30" customHeight="1">
      <c r="A44" s="17" t="s">
        <v>39</v>
      </c>
      <c r="B44" s="18" t="s">
        <v>40</v>
      </c>
      <c r="C44" s="12">
        <v>45722.01</v>
      </c>
      <c r="D44" s="12">
        <v>10444.17</v>
      </c>
      <c r="E44" s="12">
        <v>28547.76</v>
      </c>
      <c r="F44" s="42">
        <f t="shared" si="5"/>
        <v>62.437674984105016</v>
      </c>
      <c r="G44" s="42">
        <f t="shared" si="6"/>
        <v>273.33679938185605</v>
      </c>
    </row>
    <row r="45" spans="1:7" ht="29.25" customHeight="1">
      <c r="A45" s="17" t="s">
        <v>41</v>
      </c>
      <c r="B45" s="18" t="s">
        <v>55</v>
      </c>
      <c r="C45" s="12">
        <f>SUM(C46:C47)</f>
        <v>139.33</v>
      </c>
      <c r="D45" s="12">
        <f>SUM(D46:D47)</f>
        <v>0</v>
      </c>
      <c r="E45" s="12">
        <f>SUM(E46:E47)</f>
        <v>4670.44</v>
      </c>
      <c r="F45" s="42">
        <f t="shared" si="5"/>
        <v>3352.070623699131</v>
      </c>
      <c r="G45" s="42">
        <v>0</v>
      </c>
    </row>
    <row r="46" spans="1:7" ht="30" customHeight="1">
      <c r="A46" s="16" t="s">
        <v>83</v>
      </c>
      <c r="B46" s="15" t="s">
        <v>42</v>
      </c>
      <c r="C46" s="37">
        <v>0</v>
      </c>
      <c r="D46" s="13">
        <v>0</v>
      </c>
      <c r="E46" s="47">
        <v>349.94</v>
      </c>
      <c r="F46" s="44">
        <v>0</v>
      </c>
      <c r="G46" s="44">
        <v>0</v>
      </c>
    </row>
    <row r="47" spans="1:7" ht="30" customHeight="1">
      <c r="A47" s="22" t="s">
        <v>85</v>
      </c>
      <c r="B47" s="15" t="s">
        <v>43</v>
      </c>
      <c r="C47" s="37">
        <v>139.33</v>
      </c>
      <c r="D47" s="13">
        <v>0</v>
      </c>
      <c r="E47" s="47">
        <v>4320.5</v>
      </c>
      <c r="F47" s="44">
        <f aca="true" t="shared" si="7" ref="F47:F55">E47/C47*100</f>
        <v>3100.9115050599294</v>
      </c>
      <c r="G47" s="44">
        <v>0</v>
      </c>
    </row>
    <row r="48" spans="1:7" ht="33" customHeight="1">
      <c r="A48" s="17" t="s">
        <v>44</v>
      </c>
      <c r="B48" s="18" t="s">
        <v>45</v>
      </c>
      <c r="C48" s="12">
        <f>C49+C54+C60</f>
        <v>10793076.469999999</v>
      </c>
      <c r="D48" s="12">
        <f>D49+D54+D60</f>
        <v>1737447.996</v>
      </c>
      <c r="E48" s="12">
        <f>E49+E54+E58+E61</f>
        <v>1707756.41</v>
      </c>
      <c r="F48" s="42">
        <f t="shared" si="7"/>
        <v>15.82270277382738</v>
      </c>
      <c r="G48" s="42">
        <f aca="true" t="shared" si="8" ref="G48:G55">E48/D48*100</f>
        <v>98.2910805924346</v>
      </c>
    </row>
    <row r="49" spans="1:7" ht="34.5">
      <c r="A49" s="19" t="s">
        <v>62</v>
      </c>
      <c r="B49" s="20" t="s">
        <v>84</v>
      </c>
      <c r="C49" s="12">
        <f>SUM(C50:C53)</f>
        <v>10791476.469999999</v>
      </c>
      <c r="D49" s="21">
        <f>SUM(D50:D53)</f>
        <v>1735847.996</v>
      </c>
      <c r="E49" s="21">
        <f>SUM(E50:E53)</f>
        <v>1735848</v>
      </c>
      <c r="F49" s="43">
        <f t="shared" si="7"/>
        <v>16.085361487147832</v>
      </c>
      <c r="G49" s="43">
        <f t="shared" si="8"/>
        <v>100.00000023043492</v>
      </c>
    </row>
    <row r="50" spans="1:7" ht="30" customHeight="1">
      <c r="A50" s="16" t="s">
        <v>99</v>
      </c>
      <c r="B50" s="15" t="s">
        <v>77</v>
      </c>
      <c r="C50" s="37">
        <v>37543.4</v>
      </c>
      <c r="D50" s="13">
        <v>7508.68</v>
      </c>
      <c r="E50" s="46">
        <v>7508.68</v>
      </c>
      <c r="F50" s="44">
        <f t="shared" si="7"/>
        <v>20</v>
      </c>
      <c r="G50" s="44">
        <f t="shared" si="8"/>
        <v>100</v>
      </c>
    </row>
    <row r="51" spans="1:7" ht="36">
      <c r="A51" s="16" t="s">
        <v>100</v>
      </c>
      <c r="B51" s="15" t="s">
        <v>56</v>
      </c>
      <c r="C51" s="38">
        <v>2048371.59</v>
      </c>
      <c r="D51" s="13">
        <v>26693.481</v>
      </c>
      <c r="E51" s="47">
        <v>26693.48</v>
      </c>
      <c r="F51" s="44">
        <f t="shared" si="7"/>
        <v>1.3031561329162937</v>
      </c>
      <c r="G51" s="44">
        <f t="shared" si="8"/>
        <v>99.99999625376698</v>
      </c>
    </row>
    <row r="52" spans="1:7" ht="30.75" customHeight="1">
      <c r="A52" s="16" t="s">
        <v>101</v>
      </c>
      <c r="B52" s="15" t="s">
        <v>78</v>
      </c>
      <c r="C52" s="37">
        <v>8199416.3</v>
      </c>
      <c r="D52" s="13">
        <v>1694627.517</v>
      </c>
      <c r="E52" s="46">
        <v>1694627.52</v>
      </c>
      <c r="F52" s="44">
        <f t="shared" si="7"/>
        <v>20.66766045285443</v>
      </c>
      <c r="G52" s="44">
        <f t="shared" si="8"/>
        <v>100.00000017703006</v>
      </c>
    </row>
    <row r="53" spans="1:7" ht="29.25" customHeight="1">
      <c r="A53" s="16" t="s">
        <v>102</v>
      </c>
      <c r="B53" s="15" t="s">
        <v>46</v>
      </c>
      <c r="C53" s="37">
        <v>506145.18</v>
      </c>
      <c r="D53" s="13">
        <v>7018.318</v>
      </c>
      <c r="E53" s="47">
        <v>7018.32</v>
      </c>
      <c r="F53" s="44">
        <f t="shared" si="7"/>
        <v>1.3866219174506413</v>
      </c>
      <c r="G53" s="44">
        <f t="shared" si="8"/>
        <v>100.00002849685636</v>
      </c>
    </row>
    <row r="54" spans="1:7" ht="27.75" customHeight="1">
      <c r="A54" s="17" t="s">
        <v>69</v>
      </c>
      <c r="B54" s="18" t="s">
        <v>47</v>
      </c>
      <c r="C54" s="12">
        <f>C55</f>
        <v>1600</v>
      </c>
      <c r="D54" s="12">
        <f>D55</f>
        <v>1600</v>
      </c>
      <c r="E54" s="12">
        <f>E55</f>
        <v>1599.99</v>
      </c>
      <c r="F54" s="42">
        <f t="shared" si="7"/>
        <v>99.999375</v>
      </c>
      <c r="G54" s="42">
        <f t="shared" si="8"/>
        <v>99.999375</v>
      </c>
    </row>
    <row r="55" spans="1:7" ht="29.25" customHeight="1">
      <c r="A55" s="29" t="s">
        <v>104</v>
      </c>
      <c r="B55" s="31" t="s">
        <v>48</v>
      </c>
      <c r="C55" s="37">
        <v>1600</v>
      </c>
      <c r="D55" s="13">
        <v>1600</v>
      </c>
      <c r="E55" s="46">
        <v>1599.99</v>
      </c>
      <c r="F55" s="44">
        <f t="shared" si="7"/>
        <v>99.999375</v>
      </c>
      <c r="G55" s="44">
        <f t="shared" si="8"/>
        <v>99.999375</v>
      </c>
    </row>
    <row r="56" spans="1:7" s="25" customFormat="1" ht="100.5" customHeight="1">
      <c r="A56" s="30" t="s">
        <v>111</v>
      </c>
      <c r="B56" s="32" t="s">
        <v>112</v>
      </c>
      <c r="C56" s="39">
        <f>C57</f>
        <v>0</v>
      </c>
      <c r="D56" s="12">
        <f>D57</f>
        <v>0</v>
      </c>
      <c r="E56" s="12">
        <f>E57</f>
        <v>0</v>
      </c>
      <c r="F56" s="42">
        <v>0</v>
      </c>
      <c r="G56" s="42">
        <v>0</v>
      </c>
    </row>
    <row r="57" spans="1:7" s="25" customFormat="1" ht="99" customHeight="1">
      <c r="A57" s="34" t="s">
        <v>110</v>
      </c>
      <c r="B57" s="33" t="s">
        <v>109</v>
      </c>
      <c r="C57" s="40">
        <v>0</v>
      </c>
      <c r="D57" s="13">
        <v>0</v>
      </c>
      <c r="E57" s="46">
        <v>0</v>
      </c>
      <c r="F57" s="44">
        <v>0</v>
      </c>
      <c r="G57" s="44">
        <v>0</v>
      </c>
    </row>
    <row r="58" spans="1:7" ht="75" customHeight="1">
      <c r="A58" s="24" t="s">
        <v>105</v>
      </c>
      <c r="B58" s="28" t="s">
        <v>106</v>
      </c>
      <c r="C58" s="12">
        <f>C59</f>
        <v>0</v>
      </c>
      <c r="D58" s="12">
        <f>D59</f>
        <v>0</v>
      </c>
      <c r="E58" s="12">
        <f>E59</f>
        <v>1318.52</v>
      </c>
      <c r="F58" s="42">
        <v>0</v>
      </c>
      <c r="G58" s="42">
        <v>0</v>
      </c>
    </row>
    <row r="59" spans="1:7" s="25" customFormat="1" ht="93.75" customHeight="1">
      <c r="A59" s="26" t="s">
        <v>107</v>
      </c>
      <c r="B59" s="27" t="s">
        <v>108</v>
      </c>
      <c r="C59" s="37">
        <v>0</v>
      </c>
      <c r="D59" s="13">
        <v>0</v>
      </c>
      <c r="E59" s="13">
        <v>1318.52</v>
      </c>
      <c r="F59" s="44">
        <v>0</v>
      </c>
      <c r="G59" s="44">
        <v>0</v>
      </c>
    </row>
    <row r="60" spans="1:7" ht="34.5">
      <c r="A60" s="17" t="s">
        <v>60</v>
      </c>
      <c r="B60" s="18" t="s">
        <v>61</v>
      </c>
      <c r="C60" s="12">
        <f>C61</f>
        <v>0</v>
      </c>
      <c r="D60" s="12">
        <f>D61</f>
        <v>0</v>
      </c>
      <c r="E60" s="12">
        <f>E61</f>
        <v>-31010.1</v>
      </c>
      <c r="F60" s="42">
        <v>0</v>
      </c>
      <c r="G60" s="42">
        <v>0</v>
      </c>
    </row>
    <row r="61" spans="1:7" ht="54">
      <c r="A61" s="22" t="s">
        <v>103</v>
      </c>
      <c r="B61" s="23" t="s">
        <v>86</v>
      </c>
      <c r="C61" s="38">
        <v>0</v>
      </c>
      <c r="D61" s="41">
        <v>0</v>
      </c>
      <c r="E61" s="46">
        <v>-31010.1</v>
      </c>
      <c r="F61" s="44">
        <v>0</v>
      </c>
      <c r="G61" s="44">
        <v>0</v>
      </c>
    </row>
    <row r="62" spans="1:7" ht="25.5" customHeight="1">
      <c r="A62" s="17"/>
      <c r="B62" s="18" t="s">
        <v>57</v>
      </c>
      <c r="C62" s="12">
        <f>C7+C48</f>
        <v>18886460.56</v>
      </c>
      <c r="D62" s="12">
        <f>D7+D48</f>
        <v>3389360.4510000004</v>
      </c>
      <c r="E62" s="12">
        <f>E7+E48</f>
        <v>3476364.83</v>
      </c>
      <c r="F62" s="42">
        <f>E62/C62*100</f>
        <v>18.40665072714927</v>
      </c>
      <c r="G62" s="42">
        <f>E62/D62*100</f>
        <v>102.56698513651241</v>
      </c>
    </row>
  </sheetData>
  <sheetProtection/>
  <mergeCells count="3"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Куклина Светланан Николаевна</cp:lastModifiedBy>
  <cp:lastPrinted>2019-04-22T11:50:11Z</cp:lastPrinted>
  <dcterms:created xsi:type="dcterms:W3CDTF">2012-12-03T09:39:47Z</dcterms:created>
  <dcterms:modified xsi:type="dcterms:W3CDTF">2019-04-22T12:23:25Z</dcterms:modified>
  <cp:category/>
  <cp:version/>
  <cp:contentType/>
  <cp:contentStatus/>
</cp:coreProperties>
</file>