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9200" windowHeight="9060" activeTab="0"/>
  </bookViews>
  <sheets>
    <sheet name="на 01.10.2022" sheetId="1" r:id="rId1"/>
  </sheets>
  <definedNames>
    <definedName name="_xlnm.Print_Titles" localSheetId="0">'на 01.10.2022'!$5:$5</definedName>
  </definedNames>
  <calcPr fullCalcOnLoad="1"/>
</workbook>
</file>

<file path=xl/sharedStrings.xml><?xml version="1.0" encoding="utf-8"?>
<sst xmlns="http://schemas.openxmlformats.org/spreadsheetml/2006/main" count="140" uniqueCount="133">
  <si>
    <t>КБК</t>
  </si>
  <si>
    <t>Наименование кода доходов</t>
  </si>
  <si>
    <t xml:space="preserve"> Д О Х О Д Ы </t>
  </si>
  <si>
    <t>182 1 01 02000 01 0000 110</t>
  </si>
  <si>
    <t xml:space="preserve">Налог на доходы физических лиц </t>
  </si>
  <si>
    <t>000 1 05 00000 00 0000 000</t>
  </si>
  <si>
    <t>Налоги на совокупный доход</t>
  </si>
  <si>
    <t>182 1 05 01000 00 0000 110</t>
  </si>
  <si>
    <t>Налог, взимаемый в связи с применением упрощенной системы налогообложения</t>
  </si>
  <si>
    <t>182 1 05 02000 02 0000 110</t>
  </si>
  <si>
    <t xml:space="preserve">Единый налог на вмененный доход для отдельных видов деятельности </t>
  </si>
  <si>
    <t>182 1 05 03000 01 0000 110</t>
  </si>
  <si>
    <t>000 1 06 00000 00 0000 000</t>
  </si>
  <si>
    <t>Налоги на имущество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</si>
  <si>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</si>
  <si>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</si>
  <si>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182 1 06 06000 00 0000 110</t>
  </si>
  <si>
    <t>Земельный налог</t>
  </si>
  <si>
    <t>000 1 08 00000 00 0000 000</t>
  </si>
  <si>
    <t>Государственная пошлина</t>
  </si>
  <si>
    <t>000 1 09 00000 00 0000 000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</si>
  <si>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</si>
  <si>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</si>
  <si>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</si>
  <si>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040 1 11 05012 04 0000 120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</si>
  <si>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</si>
  <si>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</si>
  <si>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040 1 11 05034 04 0000 120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</si>
  <si>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</si>
  <si>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</si>
  <si>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</si>
  <si>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</si>
  <si>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000 1 13 00000 00 0000 000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</si>
  <si>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</si>
  <si>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</si>
  <si>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000 1 14 00000 00 0000 000</t>
  </si>
  <si>
    <t>040 1 14 01040 04 0000 410</t>
  </si>
  <si>
    <t>Доходы от продажи квартир, находящихся в собственности городских округов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</si>
  <si>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</si>
  <si>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</si>
  <si>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</si>
  <si>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</si>
  <si>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</si>
  <si>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</si>
  <si>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</si>
  <si>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000 2 00 00000 00 0000 000</t>
  </si>
  <si>
    <t xml:space="preserve">Безвозмездные поступления </t>
  </si>
  <si>
    <t>Иные межбюджетные трансферты</t>
  </si>
  <si>
    <t>Прочие безвозмездные поступления</t>
  </si>
  <si>
    <t>Прочие безвозмездные поступления в бюджеты городских округов</t>
  </si>
  <si>
    <t>Единый сельскохозяйственный налог</t>
  </si>
  <si>
    <t xml:space="preserve">Задолженность и перерасчеты по отмененным налогам, сборам и иным обязательным платежам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</si>
  <si>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</si>
  <si>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048 1 12 01000 01 0000 120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</si>
  <si>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</si>
  <si>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</si>
  <si>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</t>
  </si>
  <si>
    <t>Субсидии бюджетам бюджетной системы  Российской Федерации (межбюджетные субсидии)</t>
  </si>
  <si>
    <t>ВСЕГО ДОХОДОВ</t>
  </si>
  <si>
    <t>ИСПОЛНЕНИЕ</t>
  </si>
  <si>
    <t xml:space="preserve">000 2 19 00000 00 0000 000 </t>
  </si>
  <si>
    <t>Возврат остатков субсидий, субвенций и иных межбюджетных трансфертов, имеющих целевое назначение, прошлых лет</t>
  </si>
  <si>
    <t>000 2 02 00000 00 0000 000</t>
  </si>
  <si>
    <t>Доходы от сдачи в аренду имущества, составляющего казну городских округов (за исключением земельных участков)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</si>
  <si>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</si>
  <si>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</si>
  <si>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</si>
  <si>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 xml:space="preserve">Акцизы по подакцизным товарам (продукции), производимым на территории Российской Федерации </t>
  </si>
  <si>
    <t>182 1 05 04000 02 0000 110</t>
  </si>
  <si>
    <t>000 2 07 00000 00 0000 000</t>
  </si>
  <si>
    <t xml:space="preserve">Налог, взимаемый в связи с применением патентной системы налогообложения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</si>
  <si>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</si>
  <si>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040 1 14 02043 04 0000 410</t>
  </si>
  <si>
    <t>040 1 11 09044 04 0000 120</t>
  </si>
  <si>
    <t>040 1 11 07014 04 0000 120</t>
  </si>
  <si>
    <t>040 1 11 01040 04 0000 120</t>
  </si>
  <si>
    <t>040 1 11 05024 04 0000 120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</si>
  <si>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</si>
  <si>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</si>
  <si>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040 1 11 05312 04 0000 120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</si>
  <si>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</si>
  <si>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000 1 13 01994 04 0000 130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</si>
  <si>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</si>
  <si>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000 1 17 01040 04 0000 180</t>
  </si>
  <si>
    <t>Безвозмездные поступления от других бюджетов бюджетной системы Российской Федерации</t>
  </si>
  <si>
    <t>000 1 17 05040 04 0000 180</t>
  </si>
  <si>
    <t>000 1 13 02994 04 0000 130</t>
  </si>
  <si>
    <t>000 1 11 05074 04 0000 120</t>
  </si>
  <si>
    <t>040 1 14 02043 04 0000 440</t>
  </si>
  <si>
    <t>040 1 14 06312 04 0000 430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</si>
  <si>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</si>
  <si>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</si>
  <si>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оказания платных услуг и компенсации затрат государства</t>
  </si>
  <si>
    <t>050 2 02 10000 00 0000 150</t>
  </si>
  <si>
    <t>050 2 02 20000 00 0000 150</t>
  </si>
  <si>
    <t>050 2 02 30000 00 0000 150</t>
  </si>
  <si>
    <t>050 2 02 40000 00 0000 150</t>
  </si>
  <si>
    <t>050 2 07 04050 04 0000 150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</si>
  <si>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</si>
  <si>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</si>
  <si>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возвратав организациями остатков субсидий прошлых лет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</si>
  <si>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</si>
  <si>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050 2 08 04000 04 0000 150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</si>
  <si>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</si>
  <si>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</si>
  <si>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НАЛОГОВЫЕ ДОХОДЫ</t>
  </si>
  <si>
    <t>НЕНАЛОГОВЫЕ ДОХОДЫ</t>
  </si>
  <si>
    <t>182 1 06 04000 00 0000 110</t>
  </si>
  <si>
    <t>Транспортный налог</t>
  </si>
  <si>
    <t>040 1 11 05324 04 0000 120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</si>
  <si>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</si>
  <si>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040 1 14 02042 04 0000 410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</si>
  <si>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     </t>
  </si>
  <si>
    <t>040 1 14 02042 04 0000 440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</si>
  <si>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исключ-м имущества муниципальных бюджетных и автономных учреждений), в части реализации матер.запасов по указанному имуществу     </t>
  </si>
  <si>
    <t>040 1 14 06024 04 0000 430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</si>
  <si>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</si>
  <si>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050 2 18 00000 04 0000 150</t>
  </si>
  <si>
    <t>040 1 14 06324 04 0000 430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</si>
  <si>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 </t>
  </si>
  <si>
    <t xml:space="preserve">050 2 19 00000 04 0000 150 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</si>
  <si>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</si>
  <si>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Инициативные платежи, зачисляемые бюджеты городских округов </t>
  </si>
  <si>
    <t>Утверждено 
по бюджету 
на 2022 год, 
тыс. рублей</t>
  </si>
  <si>
    <t>% исполнения к 
утверждённому 
плану 2022 года</t>
  </si>
  <si>
    <t>000 1 17 15020 04 0000 150</t>
  </si>
  <si>
    <t>более чем 
в 2 раза</t>
  </si>
  <si>
    <t>более чем 
в 3 раза</t>
  </si>
  <si>
    <t>000 1 13 02064 04 0000 130</t>
  </si>
  <si>
    <t>План на
9 месяцев
2022 года, 
тыс. рублей</t>
  </si>
  <si>
    <t>% исполнения 
к плану
9 месяцев 
2022 года</t>
  </si>
  <si>
    <t>бюджета города Нижневартовска по доходам на 01.10.2022</t>
  </si>
  <si>
    <t>Фактическое 
исполнение 
на 01.10.2022, 
тыс. рублей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</si>
</sst>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\.00\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d/m/yy;@"/>
    <numFmt numFmtId="183" formatCode="#,##0.00000"/>
    <numFmt numFmtId="184" formatCode="#,##0.0000"/>
    <numFmt numFmtId="185" formatCode="#,##0.000000"/>
    <numFmt numFmtId="186" formatCode="0.0"/>
    <numFmt numFmtId="187" formatCode="#,##0.0"/>
    <numFmt numFmtId="188" formatCode="#,##0.00_ ;\-#,##0.00\ "/>
    <numFmt numFmtId="189" formatCode="0.00000"/>
    <numFmt numFmtId="190" formatCode="&quot;&quot;##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justify" wrapText="1"/>
    </xf>
    <xf numFmtId="0" fontId="2" fillId="33" borderId="1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0" xfId="0" applyFont="1" applyFill="1" applyBorder="1" applyAlignment="1">
      <alignment horizontal="right"/>
    </xf>
    <xf numFmtId="0" fontId="3" fillId="0" borderId="11" xfId="0" applyFont="1" applyBorder="1" applyAlignment="1">
      <alignment horizontal="right"/>
    </xf>
    <xf numFmtId="49" fontId="2" fillId="33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2" fillId="35" borderId="10" xfId="0" applyNumberFormat="1" applyFont="1" applyFill="1" applyBorder="1" applyAlignment="1">
      <alignment horizontal="right" vertical="center" wrapText="1"/>
    </xf>
    <xf numFmtId="0" fontId="0" fillId="34" borderId="0" xfId="0" applyFill="1" applyAlignment="1">
      <alignment/>
    </xf>
    <xf numFmtId="0" fontId="27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48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9" fontId="2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33" borderId="12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justify" wrapText="1"/>
    </xf>
    <xf numFmtId="0" fontId="3" fillId="34" borderId="12" xfId="0" applyNumberFormat="1" applyFont="1" applyFill="1" applyBorder="1" applyAlignment="1">
      <alignment/>
    </xf>
    <xf numFmtId="0" fontId="8" fillId="34" borderId="10" xfId="0" applyNumberFormat="1" applyFont="1" applyFill="1" applyBorder="1" applyAlignment="1">
      <alignment horizontal="center" wrapText="1"/>
    </xf>
    <xf numFmtId="0" fontId="3" fillId="0" borderId="12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justify" wrapText="1"/>
    </xf>
    <xf numFmtId="0" fontId="2" fillId="33" borderId="12" xfId="0" applyNumberFormat="1" applyFont="1" applyFill="1" applyBorder="1" applyAlignment="1">
      <alignment horizontal="right"/>
    </xf>
    <xf numFmtId="4" fontId="2" fillId="34" borderId="12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justify" wrapText="1"/>
    </xf>
    <xf numFmtId="0" fontId="2" fillId="33" borderId="13" xfId="0" applyFont="1" applyFill="1" applyBorder="1" applyAlignment="1">
      <alignment horizontal="justify" wrapText="1"/>
    </xf>
    <xf numFmtId="0" fontId="3" fillId="34" borderId="10" xfId="0" applyFont="1" applyFill="1" applyBorder="1" applyAlignment="1">
      <alignment horizontal="justify"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188" fontId="32" fillId="0" borderId="0" xfId="64" applyNumberFormat="1" applyFont="1" applyFill="1" applyAlignment="1">
      <alignment horizontal="right"/>
    </xf>
    <xf numFmtId="4" fontId="52" fillId="33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" fontId="53" fillId="34" borderId="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/>
    </xf>
    <xf numFmtId="188" fontId="48" fillId="0" borderId="0" xfId="64" applyNumberFormat="1" applyFont="1" applyFill="1" applyAlignment="1">
      <alignment horizontal="right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="60" zoomScaleNormal="6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52" sqref="E52"/>
    </sheetView>
  </sheetViews>
  <sheetFormatPr defaultColWidth="9.140625" defaultRowHeight="15"/>
  <cols>
    <col min="1" max="1" width="34.00390625" style="0" customWidth="1"/>
    <col min="2" max="2" width="88.57421875" style="0" customWidth="1"/>
    <col min="3" max="3" width="23.28125" style="15" customWidth="1"/>
    <col min="4" max="4" width="21.8515625" style="15" customWidth="1"/>
    <col min="5" max="5" width="22.57421875" style="15" customWidth="1"/>
    <col min="6" max="6" width="21.8515625" style="15" customWidth="1"/>
    <col min="7" max="7" width="20.421875" style="12" customWidth="1"/>
    <col min="13" max="13" width="12.57421875" style="0" customWidth="1"/>
  </cols>
  <sheetData>
    <row r="1" spans="1:6" ht="18.75">
      <c r="A1" s="55" t="s">
        <v>59</v>
      </c>
      <c r="B1" s="55"/>
      <c r="C1" s="55"/>
      <c r="D1" s="55"/>
      <c r="E1" s="55"/>
      <c r="F1" s="55"/>
    </row>
    <row r="2" spans="1:6" ht="18.75">
      <c r="A2" s="55" t="s">
        <v>131</v>
      </c>
      <c r="B2" s="55"/>
      <c r="C2" s="55"/>
      <c r="D2" s="55"/>
      <c r="E2" s="55"/>
      <c r="F2" s="55"/>
    </row>
    <row r="3" spans="1:6" ht="15.75">
      <c r="A3" s="56"/>
      <c r="B3" s="56"/>
      <c r="C3" s="56"/>
      <c r="D3" s="56"/>
      <c r="E3" s="56"/>
      <c r="F3" s="56"/>
    </row>
    <row r="4" spans="1:7" ht="18.75">
      <c r="A4" s="19"/>
      <c r="B4" s="19"/>
      <c r="C4" s="33"/>
      <c r="D4" s="33"/>
      <c r="E4" s="34"/>
      <c r="F4" s="38"/>
      <c r="G4" s="52"/>
    </row>
    <row r="5" spans="1:7" ht="99.75" customHeight="1">
      <c r="A5" s="13" t="s">
        <v>0</v>
      </c>
      <c r="B5" s="13" t="s">
        <v>1</v>
      </c>
      <c r="C5" s="16" t="s">
        <v>123</v>
      </c>
      <c r="D5" s="18" t="s">
        <v>129</v>
      </c>
      <c r="E5" s="13" t="s">
        <v>132</v>
      </c>
      <c r="F5" s="13" t="s">
        <v>124</v>
      </c>
      <c r="G5" s="13" t="s">
        <v>130</v>
      </c>
    </row>
    <row r="6" spans="1:7" ht="27" customHeight="1">
      <c r="A6" s="20"/>
      <c r="B6" s="21" t="s">
        <v>2</v>
      </c>
      <c r="C6" s="36">
        <f>SUM(C7,C22)</f>
        <v>6545453.77</v>
      </c>
      <c r="D6" s="36">
        <f>SUM(D7,D22)</f>
        <v>4559431.06</v>
      </c>
      <c r="E6" s="36">
        <f>SUM(E7,E22)</f>
        <v>4975932.44</v>
      </c>
      <c r="F6" s="36">
        <f>E6/C6*100</f>
        <v>76.02119906195595</v>
      </c>
      <c r="G6" s="36">
        <f>E6/D6*100</f>
        <v>109.13494193725128</v>
      </c>
    </row>
    <row r="7" spans="1:7" s="11" customFormat="1" ht="27" customHeight="1">
      <c r="A7" s="22"/>
      <c r="B7" s="23" t="s">
        <v>105</v>
      </c>
      <c r="C7" s="36">
        <f>SUM(C8,C9,C11,C16,C20:C21)</f>
        <v>5766997.06</v>
      </c>
      <c r="D7" s="39">
        <f>SUM(D8,D9,D11,D16,D20:D21)</f>
        <v>4099683.88</v>
      </c>
      <c r="E7" s="39">
        <f>SUM(E8,E9,E11,E16,E20:E21)</f>
        <v>4355342.3100000005</v>
      </c>
      <c r="F7" s="39">
        <f aca="true" t="shared" si="0" ref="F7:F68">E7/C7*100</f>
        <v>75.52184030418078</v>
      </c>
      <c r="G7" s="39">
        <f aca="true" t="shared" si="1" ref="G7:G68">E7/D7*100</f>
        <v>106.23605227825519</v>
      </c>
    </row>
    <row r="8" spans="1:7" ht="30.75" customHeight="1">
      <c r="A8" s="24" t="s">
        <v>3</v>
      </c>
      <c r="B8" s="25" t="s">
        <v>4</v>
      </c>
      <c r="C8" s="35">
        <v>3903705</v>
      </c>
      <c r="D8" s="41">
        <v>2777558</v>
      </c>
      <c r="E8" s="37">
        <v>2893758.72</v>
      </c>
      <c r="F8" s="41">
        <f t="shared" si="0"/>
        <v>74.12851944498881</v>
      </c>
      <c r="G8" s="41">
        <f t="shared" si="1"/>
        <v>104.18355692302377</v>
      </c>
    </row>
    <row r="9" spans="1:7" ht="37.5">
      <c r="A9" s="26" t="s">
        <v>64</v>
      </c>
      <c r="B9" s="21" t="s">
        <v>65</v>
      </c>
      <c r="C9" s="36">
        <f>C10</f>
        <v>32378.46</v>
      </c>
      <c r="D9" s="36">
        <f>D10</f>
        <v>23624.28</v>
      </c>
      <c r="E9" s="36">
        <f>E10</f>
        <v>27852.67</v>
      </c>
      <c r="F9" s="36">
        <f t="shared" si="0"/>
        <v>86.02221971026417</v>
      </c>
      <c r="G9" s="36">
        <f t="shared" si="1"/>
        <v>117.89849256781582</v>
      </c>
    </row>
    <row r="10" spans="1:7" ht="37.5">
      <c r="A10" s="24" t="s">
        <v>66</v>
      </c>
      <c r="B10" s="25" t="s">
        <v>67</v>
      </c>
      <c r="C10" s="35">
        <v>32378.46</v>
      </c>
      <c r="D10" s="41">
        <v>23624.28</v>
      </c>
      <c r="E10" s="37">
        <v>27852.67</v>
      </c>
      <c r="F10" s="41">
        <f t="shared" si="0"/>
        <v>86.02221971026417</v>
      </c>
      <c r="G10" s="41">
        <f t="shared" si="1"/>
        <v>117.89849256781582</v>
      </c>
    </row>
    <row r="11" spans="1:7" ht="29.25" customHeight="1">
      <c r="A11" s="26" t="s">
        <v>5</v>
      </c>
      <c r="B11" s="21" t="s">
        <v>6</v>
      </c>
      <c r="C11" s="36">
        <f>SUM(C12:C15)</f>
        <v>1358570</v>
      </c>
      <c r="D11" s="36">
        <f>SUM(D12:D15)</f>
        <v>1041928</v>
      </c>
      <c r="E11" s="36">
        <f>SUM(E12:E15)</f>
        <v>1133986.52</v>
      </c>
      <c r="F11" s="36">
        <f t="shared" si="0"/>
        <v>83.46912709687392</v>
      </c>
      <c r="G11" s="36">
        <f t="shared" si="1"/>
        <v>108.83540129452322</v>
      </c>
    </row>
    <row r="12" spans="1:7" ht="37.5">
      <c r="A12" s="24" t="s">
        <v>7</v>
      </c>
      <c r="B12" s="25" t="s">
        <v>8</v>
      </c>
      <c r="C12" s="35">
        <v>1280200</v>
      </c>
      <c r="D12" s="41">
        <v>983307</v>
      </c>
      <c r="E12" s="37">
        <v>1084479.27</v>
      </c>
      <c r="F12" s="41">
        <f t="shared" si="0"/>
        <v>84.71170676456804</v>
      </c>
      <c r="G12" s="41">
        <f t="shared" si="1"/>
        <v>110.28898095915112</v>
      </c>
    </row>
    <row r="13" spans="1:7" ht="27.75" customHeight="1">
      <c r="A13" s="24" t="s">
        <v>9</v>
      </c>
      <c r="B13" s="25" t="s">
        <v>10</v>
      </c>
      <c r="C13" s="35">
        <v>0</v>
      </c>
      <c r="D13" s="41">
        <v>0</v>
      </c>
      <c r="E13" s="37">
        <v>1877.69</v>
      </c>
      <c r="F13" s="41">
        <v>0</v>
      </c>
      <c r="G13" s="41">
        <v>0</v>
      </c>
    </row>
    <row r="14" spans="1:7" ht="24" customHeight="1">
      <c r="A14" s="24" t="s">
        <v>11</v>
      </c>
      <c r="B14" s="25" t="s">
        <v>50</v>
      </c>
      <c r="C14" s="35">
        <v>1286</v>
      </c>
      <c r="D14" s="41">
        <v>1286</v>
      </c>
      <c r="E14" s="37">
        <v>379.03</v>
      </c>
      <c r="F14" s="41">
        <f t="shared" si="0"/>
        <v>29.473561430793154</v>
      </c>
      <c r="G14" s="41">
        <f t="shared" si="1"/>
        <v>29.473561430793154</v>
      </c>
    </row>
    <row r="15" spans="1:7" ht="40.5" customHeight="1">
      <c r="A15" s="24" t="s">
        <v>68</v>
      </c>
      <c r="B15" s="25" t="s">
        <v>70</v>
      </c>
      <c r="C15" s="35">
        <v>77084</v>
      </c>
      <c r="D15" s="41">
        <v>57335</v>
      </c>
      <c r="E15" s="37">
        <v>47250.53</v>
      </c>
      <c r="F15" s="41">
        <f t="shared" si="0"/>
        <v>61.29745472471589</v>
      </c>
      <c r="G15" s="41">
        <f t="shared" si="1"/>
        <v>82.41131943838842</v>
      </c>
    </row>
    <row r="16" spans="1:7" ht="33.75" customHeight="1">
      <c r="A16" s="26" t="s">
        <v>12</v>
      </c>
      <c r="B16" s="21" t="s">
        <v>13</v>
      </c>
      <c r="C16" s="36">
        <f>SUM(C17:C19)</f>
        <v>428149.6</v>
      </c>
      <c r="D16" s="36">
        <f>SUM(D17:D19)</f>
        <v>223581</v>
      </c>
      <c r="E16" s="36">
        <f>SUM(E17:E19)</f>
        <v>246379.05</v>
      </c>
      <c r="F16" s="36">
        <f t="shared" si="0"/>
        <v>57.5450847087093</v>
      </c>
      <c r="G16" s="36">
        <f t="shared" si="1"/>
        <v>110.19677432339957</v>
      </c>
    </row>
    <row r="17" spans="1:7" ht="53.25" customHeight="1">
      <c r="A17" s="24" t="s">
        <v>14</v>
      </c>
      <c r="B17" s="25" t="s">
        <v>15</v>
      </c>
      <c r="C17" s="35">
        <v>99082</v>
      </c>
      <c r="D17" s="41">
        <v>26634</v>
      </c>
      <c r="E17" s="37">
        <v>32745.14</v>
      </c>
      <c r="F17" s="41">
        <f t="shared" si="0"/>
        <v>33.04852546375729</v>
      </c>
      <c r="G17" s="41">
        <f t="shared" si="1"/>
        <v>122.94488248103927</v>
      </c>
    </row>
    <row r="18" spans="1:7" s="4" customFormat="1" ht="32.25" customHeight="1">
      <c r="A18" s="24" t="s">
        <v>107</v>
      </c>
      <c r="B18" s="25" t="s">
        <v>108</v>
      </c>
      <c r="C18" s="35">
        <v>127869.6</v>
      </c>
      <c r="D18" s="41">
        <v>64124</v>
      </c>
      <c r="E18" s="37">
        <v>71453.14</v>
      </c>
      <c r="F18" s="41">
        <f t="shared" si="0"/>
        <v>55.879693062307226</v>
      </c>
      <c r="G18" s="41">
        <f t="shared" si="1"/>
        <v>111.42963632961138</v>
      </c>
    </row>
    <row r="19" spans="1:7" ht="30" customHeight="1">
      <c r="A19" s="24" t="s">
        <v>16</v>
      </c>
      <c r="B19" s="25" t="s">
        <v>17</v>
      </c>
      <c r="C19" s="35">
        <v>201198</v>
      </c>
      <c r="D19" s="41">
        <v>132823</v>
      </c>
      <c r="E19" s="37">
        <v>142180.77</v>
      </c>
      <c r="F19" s="41">
        <f t="shared" si="0"/>
        <v>70.6670891360749</v>
      </c>
      <c r="G19" s="41">
        <f t="shared" si="1"/>
        <v>107.04529336033669</v>
      </c>
    </row>
    <row r="20" spans="1:7" ht="36.75" customHeight="1">
      <c r="A20" s="26" t="s">
        <v>18</v>
      </c>
      <c r="B20" s="21" t="s">
        <v>19</v>
      </c>
      <c r="C20" s="36">
        <v>44194</v>
      </c>
      <c r="D20" s="36">
        <v>32992.6</v>
      </c>
      <c r="E20" s="36">
        <v>53377.91</v>
      </c>
      <c r="F20" s="36">
        <f t="shared" si="0"/>
        <v>120.78089785943793</v>
      </c>
      <c r="G20" s="36">
        <f t="shared" si="1"/>
        <v>161.7875220503992</v>
      </c>
    </row>
    <row r="21" spans="1:7" ht="37.5">
      <c r="A21" s="26" t="s">
        <v>20</v>
      </c>
      <c r="B21" s="21" t="s">
        <v>51</v>
      </c>
      <c r="C21" s="36">
        <v>0</v>
      </c>
      <c r="D21" s="36">
        <v>0</v>
      </c>
      <c r="E21" s="36">
        <v>-12.56</v>
      </c>
      <c r="F21" s="36">
        <v>0</v>
      </c>
      <c r="G21" s="36">
        <v>0</v>
      </c>
    </row>
    <row r="22" spans="1:7" s="11" customFormat="1" ht="19.5">
      <c r="A22" s="27"/>
      <c r="B22" s="23" t="s">
        <v>106</v>
      </c>
      <c r="C22" s="36">
        <f>SUM(C23,C33,C35,C39,C49,C50)</f>
        <v>778456.7099999998</v>
      </c>
      <c r="D22" s="39">
        <f>SUM(D23,D33,D35,D39,D49,D50)</f>
        <v>459747.18</v>
      </c>
      <c r="E22" s="40">
        <f>SUM(E23,E33,E35,E39,E49,E50)</f>
        <v>620590.13</v>
      </c>
      <c r="F22" s="39">
        <f t="shared" si="0"/>
        <v>79.72057046049486</v>
      </c>
      <c r="G22" s="39">
        <f t="shared" si="1"/>
        <v>134.98508680357756</v>
      </c>
    </row>
    <row r="23" spans="1:7" ht="37.5">
      <c r="A23" s="26" t="s">
        <v>21</v>
      </c>
      <c r="B23" s="21" t="s">
        <v>22</v>
      </c>
      <c r="C23" s="36">
        <f>SUM(C24:C32)</f>
        <v>663035.8399999999</v>
      </c>
      <c r="D23" s="36">
        <f>SUM(D24:D32)</f>
        <v>374083.58999999997</v>
      </c>
      <c r="E23" s="36">
        <f>SUM(E24:E32)</f>
        <v>487387.72000000003</v>
      </c>
      <c r="F23" s="36">
        <f t="shared" si="0"/>
        <v>73.50850294910154</v>
      </c>
      <c r="G23" s="36">
        <f t="shared" si="1"/>
        <v>130.2884523750427</v>
      </c>
    </row>
    <row r="24" spans="1:7" ht="60.75" customHeight="1">
      <c r="A24" s="24" t="s">
        <v>75</v>
      </c>
      <c r="B24" s="25" t="s">
        <v>23</v>
      </c>
      <c r="C24" s="35">
        <v>5595.45</v>
      </c>
      <c r="D24" s="41">
        <v>5595.45</v>
      </c>
      <c r="E24" s="37">
        <v>10227.95</v>
      </c>
      <c r="F24" s="41">
        <f t="shared" si="0"/>
        <v>182.7904815519753</v>
      </c>
      <c r="G24" s="41">
        <f t="shared" si="1"/>
        <v>182.7904815519753</v>
      </c>
    </row>
    <row r="25" spans="1:7" ht="78.75" customHeight="1">
      <c r="A25" s="24" t="s">
        <v>24</v>
      </c>
      <c r="B25" s="25" t="s">
        <v>25</v>
      </c>
      <c r="C25" s="35">
        <v>583000</v>
      </c>
      <c r="D25" s="41">
        <v>318000</v>
      </c>
      <c r="E25" s="37">
        <v>406467.84</v>
      </c>
      <c r="F25" s="41">
        <f t="shared" si="0"/>
        <v>69.7200411663808</v>
      </c>
      <c r="G25" s="41">
        <f t="shared" si="1"/>
        <v>127.82007547169812</v>
      </c>
    </row>
    <row r="26" spans="1:7" ht="72.75" customHeight="1">
      <c r="A26" s="24" t="s">
        <v>76</v>
      </c>
      <c r="B26" s="25" t="s">
        <v>26</v>
      </c>
      <c r="C26" s="35">
        <v>3500</v>
      </c>
      <c r="D26" s="41">
        <v>2000</v>
      </c>
      <c r="E26" s="37">
        <v>2854.99</v>
      </c>
      <c r="F26" s="41">
        <f t="shared" si="0"/>
        <v>81.57114285714286</v>
      </c>
      <c r="G26" s="41">
        <f t="shared" si="1"/>
        <v>142.74949999999998</v>
      </c>
    </row>
    <row r="27" spans="1:7" ht="75">
      <c r="A27" s="24" t="s">
        <v>27</v>
      </c>
      <c r="B27" s="25" t="s">
        <v>71</v>
      </c>
      <c r="C27" s="35">
        <v>2128.5</v>
      </c>
      <c r="D27" s="41">
        <v>1526.43</v>
      </c>
      <c r="E27" s="37">
        <v>1273.25</v>
      </c>
      <c r="F27" s="41">
        <f t="shared" si="0"/>
        <v>59.81912144702842</v>
      </c>
      <c r="G27" s="41">
        <f t="shared" si="1"/>
        <v>83.41358594891346</v>
      </c>
    </row>
    <row r="28" spans="1:7" ht="39" customHeight="1">
      <c r="A28" s="24" t="s">
        <v>87</v>
      </c>
      <c r="B28" s="2" t="s">
        <v>63</v>
      </c>
      <c r="C28" s="35">
        <v>58735.96</v>
      </c>
      <c r="D28" s="41">
        <v>40744.67</v>
      </c>
      <c r="E28" s="37">
        <v>60376.6</v>
      </c>
      <c r="F28" s="41">
        <f t="shared" si="0"/>
        <v>102.79324624982719</v>
      </c>
      <c r="G28" s="41">
        <f t="shared" si="1"/>
        <v>148.18281753171644</v>
      </c>
    </row>
    <row r="29" spans="1:7" ht="111.75" customHeight="1">
      <c r="A29" s="24" t="s">
        <v>79</v>
      </c>
      <c r="B29" s="2" t="s">
        <v>80</v>
      </c>
      <c r="C29" s="35">
        <v>0.7</v>
      </c>
      <c r="D29" s="41">
        <v>0.7</v>
      </c>
      <c r="E29" s="37">
        <v>2.69</v>
      </c>
      <c r="F29" s="41" t="s">
        <v>127</v>
      </c>
      <c r="G29" s="41" t="s">
        <v>127</v>
      </c>
    </row>
    <row r="30" spans="1:7" s="4" customFormat="1" ht="98.25" customHeight="1">
      <c r="A30" s="24" t="s">
        <v>109</v>
      </c>
      <c r="B30" s="2" t="s">
        <v>110</v>
      </c>
      <c r="C30" s="35">
        <v>0.14</v>
      </c>
      <c r="D30" s="41">
        <v>0.14</v>
      </c>
      <c r="E30" s="37">
        <v>0.14</v>
      </c>
      <c r="F30" s="41">
        <f>E30/C30*100</f>
        <v>100</v>
      </c>
      <c r="G30" s="41">
        <f>E30/D30*100</f>
        <v>100</v>
      </c>
    </row>
    <row r="31" spans="1:7" ht="56.25">
      <c r="A31" s="24" t="s">
        <v>74</v>
      </c>
      <c r="B31" s="25" t="s">
        <v>28</v>
      </c>
      <c r="C31" s="35">
        <v>409.85</v>
      </c>
      <c r="D31" s="41">
        <v>409.85</v>
      </c>
      <c r="E31" s="37">
        <v>29.05</v>
      </c>
      <c r="F31" s="41">
        <f t="shared" si="0"/>
        <v>7.087959009393681</v>
      </c>
      <c r="G31" s="41">
        <f t="shared" si="1"/>
        <v>7.087959009393681</v>
      </c>
    </row>
    <row r="32" spans="1:7" ht="93.75">
      <c r="A32" s="24" t="s">
        <v>73</v>
      </c>
      <c r="B32" s="25" t="s">
        <v>52</v>
      </c>
      <c r="C32" s="35">
        <v>9665.24</v>
      </c>
      <c r="D32" s="41">
        <v>5806.35</v>
      </c>
      <c r="E32" s="37">
        <v>6155.21</v>
      </c>
      <c r="F32" s="41">
        <f t="shared" si="0"/>
        <v>63.68398508469526</v>
      </c>
      <c r="G32" s="41">
        <f t="shared" si="1"/>
        <v>106.00824958881225</v>
      </c>
    </row>
    <row r="33" spans="1:7" ht="30" customHeight="1">
      <c r="A33" s="26" t="s">
        <v>29</v>
      </c>
      <c r="B33" s="21" t="s">
        <v>30</v>
      </c>
      <c r="C33" s="36">
        <f>C34</f>
        <v>16228.2</v>
      </c>
      <c r="D33" s="36">
        <f>D34</f>
        <v>13134.46</v>
      </c>
      <c r="E33" s="36">
        <f>E34</f>
        <v>1193.25</v>
      </c>
      <c r="F33" s="36">
        <f t="shared" si="0"/>
        <v>7.352941176470589</v>
      </c>
      <c r="G33" s="36">
        <f t="shared" si="1"/>
        <v>9.084880535629178</v>
      </c>
    </row>
    <row r="34" spans="1:7" ht="27.75" customHeight="1">
      <c r="A34" s="24" t="s">
        <v>53</v>
      </c>
      <c r="B34" s="25" t="s">
        <v>31</v>
      </c>
      <c r="C34" s="35">
        <v>16228.2</v>
      </c>
      <c r="D34" s="51">
        <v>13134.46</v>
      </c>
      <c r="E34" s="37">
        <v>1193.25</v>
      </c>
      <c r="F34" s="41">
        <f t="shared" si="0"/>
        <v>7.352941176470589</v>
      </c>
      <c r="G34" s="41">
        <f t="shared" si="1"/>
        <v>9.084880535629178</v>
      </c>
    </row>
    <row r="35" spans="1:7" ht="37.5">
      <c r="A35" s="26" t="s">
        <v>32</v>
      </c>
      <c r="B35" s="21" t="s">
        <v>92</v>
      </c>
      <c r="C35" s="36">
        <f>SUM(C36:C38)</f>
        <v>13062.05</v>
      </c>
      <c r="D35" s="36">
        <f>SUM(D36:D38)</f>
        <v>12007.42</v>
      </c>
      <c r="E35" s="36">
        <f>SUM(E36:E38)</f>
        <v>28136.51</v>
      </c>
      <c r="F35" s="36" t="s">
        <v>126</v>
      </c>
      <c r="G35" s="36" t="s">
        <v>126</v>
      </c>
    </row>
    <row r="36" spans="1:7" ht="37.5">
      <c r="A36" s="24" t="s">
        <v>81</v>
      </c>
      <c r="B36" s="25" t="s">
        <v>33</v>
      </c>
      <c r="C36" s="35">
        <v>118.59</v>
      </c>
      <c r="D36" s="41">
        <v>115.08</v>
      </c>
      <c r="E36" s="37">
        <v>0.21</v>
      </c>
      <c r="F36" s="41">
        <f>E36/C36*100</f>
        <v>0.17708069820389577</v>
      </c>
      <c r="G36" s="41">
        <f>E36/D36*100</f>
        <v>0.18248175182481752</v>
      </c>
    </row>
    <row r="37" spans="1:7" ht="42" customHeight="1">
      <c r="A37" s="24" t="s">
        <v>128</v>
      </c>
      <c r="B37" s="25" t="s">
        <v>82</v>
      </c>
      <c r="C37" s="35">
        <v>948.71</v>
      </c>
      <c r="D37" s="41">
        <v>636.22</v>
      </c>
      <c r="E37" s="37">
        <v>480.68</v>
      </c>
      <c r="F37" s="41">
        <f>E37/C37*100</f>
        <v>50.66669477501028</v>
      </c>
      <c r="G37" s="41">
        <f>E37/D37*100</f>
        <v>75.55248184590236</v>
      </c>
    </row>
    <row r="38" spans="1:7" ht="37.5">
      <c r="A38" s="24" t="s">
        <v>86</v>
      </c>
      <c r="B38" s="25" t="s">
        <v>34</v>
      </c>
      <c r="C38" s="35">
        <v>11994.75</v>
      </c>
      <c r="D38" s="41">
        <v>11256.12</v>
      </c>
      <c r="E38" s="37">
        <v>27655.62</v>
      </c>
      <c r="F38" s="41" t="s">
        <v>126</v>
      </c>
      <c r="G38" s="41" t="s">
        <v>126</v>
      </c>
    </row>
    <row r="39" spans="1:7" ht="35.25" customHeight="1">
      <c r="A39" s="26" t="s">
        <v>35</v>
      </c>
      <c r="B39" s="21" t="s">
        <v>54</v>
      </c>
      <c r="C39" s="36">
        <f>SUM(C40:C48)</f>
        <v>40411.57</v>
      </c>
      <c r="D39" s="36">
        <f>SUM(D40:D48)</f>
        <v>24072.23</v>
      </c>
      <c r="E39" s="36">
        <f>SUM(E40:E48)</f>
        <v>44768.07</v>
      </c>
      <c r="F39" s="36">
        <f t="shared" si="0"/>
        <v>110.78032850493065</v>
      </c>
      <c r="G39" s="36">
        <f t="shared" si="1"/>
        <v>185.97392098696298</v>
      </c>
    </row>
    <row r="40" spans="1:7" ht="38.25" customHeight="1">
      <c r="A40" s="24" t="s">
        <v>36</v>
      </c>
      <c r="B40" s="25" t="s">
        <v>37</v>
      </c>
      <c r="C40" s="35">
        <v>2590.83</v>
      </c>
      <c r="D40" s="41">
        <v>2102.8</v>
      </c>
      <c r="E40" s="37">
        <v>4187.09</v>
      </c>
      <c r="F40" s="41">
        <f t="shared" si="0"/>
        <v>161.61191587251963</v>
      </c>
      <c r="G40" s="41">
        <f t="shared" si="1"/>
        <v>199.11974510176907</v>
      </c>
    </row>
    <row r="41" spans="1:7" s="4" customFormat="1" ht="96" customHeight="1">
      <c r="A41" s="24" t="s">
        <v>111</v>
      </c>
      <c r="B41" s="25" t="s">
        <v>112</v>
      </c>
      <c r="C41" s="35">
        <v>0</v>
      </c>
      <c r="D41" s="41">
        <v>0</v>
      </c>
      <c r="E41" s="37">
        <v>0</v>
      </c>
      <c r="F41" s="41">
        <v>0</v>
      </c>
      <c r="G41" s="41">
        <v>0</v>
      </c>
    </row>
    <row r="42" spans="1:7" s="4" customFormat="1" ht="80.25" customHeight="1">
      <c r="A42" s="24" t="s">
        <v>113</v>
      </c>
      <c r="B42" s="25" t="s">
        <v>114</v>
      </c>
      <c r="C42" s="35">
        <v>0</v>
      </c>
      <c r="D42" s="41">
        <v>0</v>
      </c>
      <c r="E42" s="37">
        <v>21.26</v>
      </c>
      <c r="F42" s="41">
        <v>0</v>
      </c>
      <c r="G42" s="41">
        <v>0</v>
      </c>
    </row>
    <row r="43" spans="1:7" ht="109.5" customHeight="1">
      <c r="A43" s="24" t="s">
        <v>72</v>
      </c>
      <c r="B43" s="25" t="s">
        <v>55</v>
      </c>
      <c r="C43" s="35">
        <v>23840.61</v>
      </c>
      <c r="D43" s="41">
        <v>14100</v>
      </c>
      <c r="E43" s="37">
        <v>18904.02</v>
      </c>
      <c r="F43" s="41">
        <f t="shared" si="0"/>
        <v>79.29335700722423</v>
      </c>
      <c r="G43" s="41">
        <f t="shared" si="1"/>
        <v>134.07106382978725</v>
      </c>
    </row>
    <row r="44" spans="1:7" s="4" customFormat="1" ht="94.5" customHeight="1">
      <c r="A44" s="24" t="s">
        <v>88</v>
      </c>
      <c r="B44" s="25" t="s">
        <v>91</v>
      </c>
      <c r="C44" s="35">
        <v>2875.7</v>
      </c>
      <c r="D44" s="41">
        <v>0</v>
      </c>
      <c r="E44" s="37">
        <v>1001.77</v>
      </c>
      <c r="F44" s="41">
        <f t="shared" si="0"/>
        <v>34.83569217929548</v>
      </c>
      <c r="G44" s="41">
        <v>0</v>
      </c>
    </row>
    <row r="45" spans="1:7" ht="56.25">
      <c r="A45" s="1" t="s">
        <v>38</v>
      </c>
      <c r="B45" s="2" t="s">
        <v>39</v>
      </c>
      <c r="C45" s="35">
        <v>10000</v>
      </c>
      <c r="D45" s="41">
        <v>7000</v>
      </c>
      <c r="E45" s="37">
        <v>18920.5</v>
      </c>
      <c r="F45" s="41">
        <f>E45/C45*100</f>
        <v>189.205</v>
      </c>
      <c r="G45" s="51" t="s">
        <v>126</v>
      </c>
    </row>
    <row r="46" spans="1:7" s="4" customFormat="1" ht="56.25">
      <c r="A46" s="1" t="s">
        <v>115</v>
      </c>
      <c r="B46" s="2" t="s">
        <v>116</v>
      </c>
      <c r="C46" s="35">
        <v>140</v>
      </c>
      <c r="D46" s="41">
        <v>105</v>
      </c>
      <c r="E46" s="37">
        <v>101.73</v>
      </c>
      <c r="F46" s="41">
        <f t="shared" si="0"/>
        <v>72.66428571428571</v>
      </c>
      <c r="G46" s="51">
        <f t="shared" si="1"/>
        <v>96.88571428571429</v>
      </c>
    </row>
    <row r="47" spans="1:7" s="4" customFormat="1" ht="93" customHeight="1">
      <c r="A47" s="1" t="s">
        <v>89</v>
      </c>
      <c r="B47" s="2" t="s">
        <v>90</v>
      </c>
      <c r="C47" s="35">
        <v>964.43</v>
      </c>
      <c r="D47" s="41">
        <v>764.43</v>
      </c>
      <c r="E47" s="37">
        <v>1631.7</v>
      </c>
      <c r="F47" s="41">
        <f>E47/C47*100</f>
        <v>169.18801779289322</v>
      </c>
      <c r="G47" s="51" t="s">
        <v>126</v>
      </c>
    </row>
    <row r="48" spans="1:7" s="4" customFormat="1" ht="62.25" customHeight="1">
      <c r="A48" s="1" t="s">
        <v>118</v>
      </c>
      <c r="B48" s="2" t="s">
        <v>119</v>
      </c>
      <c r="C48" s="35">
        <v>0</v>
      </c>
      <c r="D48" s="41">
        <v>0</v>
      </c>
      <c r="E48" s="37">
        <v>0</v>
      </c>
      <c r="F48" s="41">
        <v>0</v>
      </c>
      <c r="G48" s="41">
        <v>0</v>
      </c>
    </row>
    <row r="49" spans="1:7" ht="26.25" customHeight="1">
      <c r="A49" s="3" t="s">
        <v>40</v>
      </c>
      <c r="B49" s="28" t="s">
        <v>41</v>
      </c>
      <c r="C49" s="36">
        <v>43203.24</v>
      </c>
      <c r="D49" s="36">
        <v>34095.33</v>
      </c>
      <c r="E49" s="36">
        <v>56704.99</v>
      </c>
      <c r="F49" s="36">
        <f>E49/C49*100</f>
        <v>131.25170704789733</v>
      </c>
      <c r="G49" s="36">
        <f>E49/D49*100</f>
        <v>166.3130698544346</v>
      </c>
    </row>
    <row r="50" spans="1:7" ht="40.5" customHeight="1">
      <c r="A50" s="3" t="s">
        <v>42</v>
      </c>
      <c r="B50" s="28" t="s">
        <v>56</v>
      </c>
      <c r="C50" s="36">
        <f>SUM(C51:C53)</f>
        <v>2515.81</v>
      </c>
      <c r="D50" s="36">
        <f>SUM(D51:D53)</f>
        <v>2354.15</v>
      </c>
      <c r="E50" s="36">
        <f>SUM(E51:E53)</f>
        <v>2399.59</v>
      </c>
      <c r="F50" s="36">
        <f t="shared" si="0"/>
        <v>95.38041426021839</v>
      </c>
      <c r="G50" s="36">
        <f t="shared" si="1"/>
        <v>101.93020835545738</v>
      </c>
    </row>
    <row r="51" spans="1:7" ht="30" customHeight="1">
      <c r="A51" s="1" t="s">
        <v>83</v>
      </c>
      <c r="B51" s="2" t="s">
        <v>43</v>
      </c>
      <c r="C51" s="35">
        <v>0</v>
      </c>
      <c r="D51" s="41">
        <v>0</v>
      </c>
      <c r="E51" s="37">
        <v>45.66</v>
      </c>
      <c r="F51" s="41">
        <v>0</v>
      </c>
      <c r="G51" s="41">
        <v>0</v>
      </c>
    </row>
    <row r="52" spans="1:7" s="4" customFormat="1" ht="39" customHeight="1">
      <c r="A52" s="1" t="s">
        <v>85</v>
      </c>
      <c r="B52" s="2" t="s">
        <v>44</v>
      </c>
      <c r="C52" s="35">
        <v>723.46</v>
      </c>
      <c r="D52" s="41">
        <v>561.8</v>
      </c>
      <c r="E52" s="37">
        <v>561.58</v>
      </c>
      <c r="F52" s="41">
        <f t="shared" si="0"/>
        <v>77.62419484145634</v>
      </c>
      <c r="G52" s="41">
        <f t="shared" si="1"/>
        <v>99.96084015663939</v>
      </c>
    </row>
    <row r="53" spans="1:7" s="15" customFormat="1" ht="30" customHeight="1">
      <c r="A53" s="1" t="s">
        <v>125</v>
      </c>
      <c r="B53" s="2" t="s">
        <v>122</v>
      </c>
      <c r="C53" s="35">
        <v>1792.35</v>
      </c>
      <c r="D53" s="41">
        <f>601.2+1191.75-0.6</f>
        <v>1792.3500000000001</v>
      </c>
      <c r="E53" s="37">
        <v>1792.35</v>
      </c>
      <c r="F53" s="41">
        <f t="shared" si="0"/>
        <v>100</v>
      </c>
      <c r="G53" s="41">
        <f t="shared" si="1"/>
        <v>99.99999999999999</v>
      </c>
    </row>
    <row r="54" spans="1:7" ht="33" customHeight="1">
      <c r="A54" s="3" t="s">
        <v>45</v>
      </c>
      <c r="B54" s="28" t="s">
        <v>46</v>
      </c>
      <c r="C54" s="36">
        <f>C55+C60+C64+C67</f>
        <v>14894730.419999996</v>
      </c>
      <c r="D54" s="36">
        <f>D55+D60+D64+D67</f>
        <v>11051062.279999997</v>
      </c>
      <c r="E54" s="36">
        <f>E55+E60+E64+E67</f>
        <v>10905129.2</v>
      </c>
      <c r="F54" s="36">
        <f t="shared" si="0"/>
        <v>73.214679906909</v>
      </c>
      <c r="G54" s="36">
        <f t="shared" si="1"/>
        <v>98.6794655907052</v>
      </c>
    </row>
    <row r="55" spans="1:7" ht="37.5">
      <c r="A55" s="29" t="s">
        <v>62</v>
      </c>
      <c r="B55" s="30" t="s">
        <v>84</v>
      </c>
      <c r="C55" s="36">
        <f>SUM(C56:C59)</f>
        <v>14379538.329999998</v>
      </c>
      <c r="D55" s="40">
        <f>SUM(D56:D59)</f>
        <v>10536038.12</v>
      </c>
      <c r="E55" s="39">
        <f>SUM(E56:E59)</f>
        <v>10389543.25</v>
      </c>
      <c r="F55" s="39">
        <f t="shared" si="0"/>
        <v>72.2522727195234</v>
      </c>
      <c r="G55" s="39">
        <f t="shared" si="1"/>
        <v>98.60958295393868</v>
      </c>
    </row>
    <row r="56" spans="1:7" ht="30" customHeight="1">
      <c r="A56" s="1" t="s">
        <v>93</v>
      </c>
      <c r="B56" s="2" t="s">
        <v>77</v>
      </c>
      <c r="C56" s="35">
        <v>2549877.6</v>
      </c>
      <c r="D56" s="41">
        <v>2023147.52</v>
      </c>
      <c r="E56" s="37">
        <v>2350250.5</v>
      </c>
      <c r="F56" s="41">
        <f t="shared" si="0"/>
        <v>92.17111048781321</v>
      </c>
      <c r="G56" s="51">
        <f t="shared" si="1"/>
        <v>116.16802416859844</v>
      </c>
    </row>
    <row r="57" spans="1:13" ht="37.5">
      <c r="A57" s="1" t="s">
        <v>94</v>
      </c>
      <c r="B57" s="2" t="s">
        <v>57</v>
      </c>
      <c r="C57" s="35">
        <v>2146612.01</v>
      </c>
      <c r="D57" s="41">
        <v>1239546.14</v>
      </c>
      <c r="E57" s="37">
        <v>959517.56</v>
      </c>
      <c r="F57" s="41">
        <f t="shared" si="0"/>
        <v>44.699161074757995</v>
      </c>
      <c r="G57" s="51">
        <f t="shared" si="1"/>
        <v>77.40878124956285</v>
      </c>
      <c r="M57" s="17"/>
    </row>
    <row r="58" spans="1:7" ht="30.75" customHeight="1">
      <c r="A58" s="1" t="s">
        <v>95</v>
      </c>
      <c r="B58" s="2" t="s">
        <v>78</v>
      </c>
      <c r="C58" s="35">
        <v>9400495.6</v>
      </c>
      <c r="D58" s="41">
        <v>7052899.7</v>
      </c>
      <c r="E58" s="37">
        <v>6882267.54</v>
      </c>
      <c r="F58" s="41">
        <f t="shared" si="0"/>
        <v>73.21175215485448</v>
      </c>
      <c r="G58" s="51">
        <f t="shared" si="1"/>
        <v>97.58068075177646</v>
      </c>
    </row>
    <row r="59" spans="1:7" ht="29.25" customHeight="1">
      <c r="A59" s="1" t="s">
        <v>96</v>
      </c>
      <c r="B59" s="2" t="s">
        <v>47</v>
      </c>
      <c r="C59" s="35">
        <v>282553.12</v>
      </c>
      <c r="D59" s="41">
        <v>220444.76</v>
      </c>
      <c r="E59" s="37">
        <v>197507.65</v>
      </c>
      <c r="F59" s="41">
        <f t="shared" si="0"/>
        <v>69.90106851412577</v>
      </c>
      <c r="G59" s="41">
        <f t="shared" si="1"/>
        <v>89.59507588204862</v>
      </c>
    </row>
    <row r="60" spans="1:7" ht="27.75" customHeight="1">
      <c r="A60" s="3" t="s">
        <v>69</v>
      </c>
      <c r="B60" s="28" t="s">
        <v>48</v>
      </c>
      <c r="C60" s="36">
        <f>C61</f>
        <v>531793.03</v>
      </c>
      <c r="D60" s="36">
        <f>D61</f>
        <v>531793.03</v>
      </c>
      <c r="E60" s="36">
        <f>E61</f>
        <v>532073.03</v>
      </c>
      <c r="F60" s="36">
        <f t="shared" si="0"/>
        <v>100.05265206277714</v>
      </c>
      <c r="G60" s="36">
        <f t="shared" si="1"/>
        <v>100.05265206277714</v>
      </c>
    </row>
    <row r="61" spans="1:7" ht="29.25" customHeight="1">
      <c r="A61" s="6" t="s">
        <v>97</v>
      </c>
      <c r="B61" s="2" t="s">
        <v>49</v>
      </c>
      <c r="C61" s="35">
        <v>531793.03</v>
      </c>
      <c r="D61" s="41">
        <v>531793.03</v>
      </c>
      <c r="E61" s="37">
        <v>532073.03</v>
      </c>
      <c r="F61" s="41">
        <f t="shared" si="0"/>
        <v>100.05265206277714</v>
      </c>
      <c r="G61" s="41">
        <f t="shared" si="1"/>
        <v>100.05265206277714</v>
      </c>
    </row>
    <row r="62" spans="1:7" s="4" customFormat="1" ht="100.5" customHeight="1" hidden="1">
      <c r="A62" s="10" t="s">
        <v>103</v>
      </c>
      <c r="B62" s="7" t="s">
        <v>104</v>
      </c>
      <c r="C62" s="45">
        <f>C63</f>
        <v>0</v>
      </c>
      <c r="D62" s="43">
        <f>D63</f>
        <v>0</v>
      </c>
      <c r="E62" s="36">
        <f>E63</f>
        <v>0</v>
      </c>
      <c r="F62" s="41" t="e">
        <f t="shared" si="0"/>
        <v>#DIV/0!</v>
      </c>
      <c r="G62" s="36" t="e">
        <f t="shared" si="1"/>
        <v>#DIV/0!</v>
      </c>
    </row>
    <row r="63" spans="1:7" s="4" customFormat="1" ht="99" customHeight="1" hidden="1">
      <c r="A63" s="9" t="s">
        <v>102</v>
      </c>
      <c r="B63" s="8" t="s">
        <v>101</v>
      </c>
      <c r="C63" s="46">
        <v>0</v>
      </c>
      <c r="D63" s="44">
        <v>0</v>
      </c>
      <c r="E63" s="37">
        <v>0</v>
      </c>
      <c r="F63" s="41" t="e">
        <f t="shared" si="0"/>
        <v>#DIV/0!</v>
      </c>
      <c r="G63" s="41" t="e">
        <f t="shared" si="1"/>
        <v>#DIV/0!</v>
      </c>
    </row>
    <row r="64" spans="1:7" ht="54.75" customHeight="1">
      <c r="A64" s="3" t="s">
        <v>98</v>
      </c>
      <c r="B64" s="31" t="s">
        <v>99</v>
      </c>
      <c r="C64" s="36">
        <f>C65</f>
        <v>582.53</v>
      </c>
      <c r="D64" s="36">
        <f>D65</f>
        <v>414.6</v>
      </c>
      <c r="E64" s="36">
        <f>E65</f>
        <v>725.3</v>
      </c>
      <c r="F64" s="36">
        <f>E64/C64*100</f>
        <v>124.50860899867817</v>
      </c>
      <c r="G64" s="36">
        <f>E64/D64*100</f>
        <v>174.93970091654606</v>
      </c>
    </row>
    <row r="65" spans="1:7" s="4" customFormat="1" ht="78.75" customHeight="1">
      <c r="A65" s="5" t="s">
        <v>117</v>
      </c>
      <c r="B65" s="32" t="s">
        <v>100</v>
      </c>
      <c r="C65" s="35">
        <v>582.53</v>
      </c>
      <c r="D65" s="41">
        <v>414.6</v>
      </c>
      <c r="E65" s="41">
        <v>725.3</v>
      </c>
      <c r="F65" s="41">
        <f>E65/C65*100</f>
        <v>124.50860899867817</v>
      </c>
      <c r="G65" s="41">
        <f>E65/D65*100</f>
        <v>174.93970091654606</v>
      </c>
    </row>
    <row r="66" spans="1:8" ht="37.5">
      <c r="A66" s="3" t="s">
        <v>60</v>
      </c>
      <c r="B66" s="28" t="s">
        <v>61</v>
      </c>
      <c r="C66" s="36">
        <f>C67</f>
        <v>-17183.47</v>
      </c>
      <c r="D66" s="36">
        <f>D67</f>
        <v>-17183.47</v>
      </c>
      <c r="E66" s="36">
        <f>E67</f>
        <v>-17212.38</v>
      </c>
      <c r="F66" s="36">
        <f t="shared" si="0"/>
        <v>100.16824308477857</v>
      </c>
      <c r="G66" s="53">
        <f t="shared" si="1"/>
        <v>100.16824308477857</v>
      </c>
      <c r="H66" s="12"/>
    </row>
    <row r="67" spans="1:8" ht="56.25">
      <c r="A67" s="1" t="s">
        <v>120</v>
      </c>
      <c r="B67" s="2" t="s">
        <v>121</v>
      </c>
      <c r="C67" s="35">
        <v>-17183.47</v>
      </c>
      <c r="D67" s="41">
        <v>-17183.47</v>
      </c>
      <c r="E67" s="37">
        <v>-17212.38</v>
      </c>
      <c r="F67" s="41">
        <f t="shared" si="0"/>
        <v>100.16824308477857</v>
      </c>
      <c r="G67" s="54">
        <f t="shared" si="1"/>
        <v>100.16824308477857</v>
      </c>
      <c r="H67" s="12"/>
    </row>
    <row r="68" spans="1:7" ht="25.5" customHeight="1">
      <c r="A68" s="3"/>
      <c r="B68" s="28" t="s">
        <v>58</v>
      </c>
      <c r="C68" s="36">
        <f>C6+C54</f>
        <v>21440184.189999998</v>
      </c>
      <c r="D68" s="36">
        <f>D6+D54</f>
        <v>15610493.339999996</v>
      </c>
      <c r="E68" s="36">
        <f>E6+E54</f>
        <v>15881061.64</v>
      </c>
      <c r="F68" s="36">
        <f t="shared" si="0"/>
        <v>74.07147951372148</v>
      </c>
      <c r="G68" s="53">
        <f t="shared" si="1"/>
        <v>101.73324631135587</v>
      </c>
    </row>
    <row r="69" spans="3:7" s="14" customFormat="1" ht="31.5" customHeight="1">
      <c r="C69" s="42">
        <v>21440184191.26</v>
      </c>
      <c r="D69" s="42">
        <v>15610493340.13</v>
      </c>
      <c r="E69" s="42">
        <v>15881061637.24</v>
      </c>
      <c r="F69" s="47" t="s">
        <v>126</v>
      </c>
      <c r="G69" s="15"/>
    </row>
    <row r="70" spans="3:7" s="48" customFormat="1" ht="15">
      <c r="C70" s="15"/>
      <c r="D70" s="15"/>
      <c r="E70" s="50"/>
      <c r="F70" s="15"/>
      <c r="G70" s="12"/>
    </row>
    <row r="71" spans="3:7" s="48" customFormat="1" ht="15">
      <c r="C71" s="49"/>
      <c r="E71" s="42">
        <f>E60+E64+E66</f>
        <v>515585.95000000007</v>
      </c>
      <c r="G71" s="12"/>
    </row>
  </sheetData>
  <sheetProtection/>
  <mergeCells count="3">
    <mergeCell ref="A1:F1"/>
    <mergeCell ref="A2:F2"/>
    <mergeCell ref="A3:F3"/>
  </mergeCells>
  <printOptions/>
  <pageMargins left="0.7874015748031497" right="0.3937007874015748" top="0.7480314960629921" bottom="0.7480314960629921" header="0.31496062992125984" footer="0.31496062992125984"/>
  <pageSetup fitToHeight="2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 Татьяна Ивановна</dc:creator>
  <cp:keywords/>
  <dc:description/>
  <cp:lastModifiedBy>Кинева Светлана Александровна</cp:lastModifiedBy>
  <cp:lastPrinted>2022-10-14T10:32:22Z</cp:lastPrinted>
  <dcterms:created xsi:type="dcterms:W3CDTF">2012-12-03T09:39:47Z</dcterms:created>
  <dcterms:modified xsi:type="dcterms:W3CDTF">2022-10-17T07:16:52Z</dcterms:modified>
  <cp:category/>
  <cp:version/>
  <cp:contentType/>
  <cp:contentStatus/>
</cp:coreProperties>
</file>