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9780" activeTab="0"/>
  </bookViews>
  <sheets>
    <sheet name="на 01.04.2021" sheetId="1" r:id="rId1"/>
  </sheets>
  <definedNames>
    <definedName name="_xlnm.Print_Titles" localSheetId="0">'на 01.04.2021'!$5:$5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<sst xmlns="http://schemas.openxmlformats.org/spreadsheetml/2006/main" count="130" uniqueCount="130">
  <si>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</si>
  <si>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</si>
  <si>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</si>
  <si>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</si>
  <si>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</si>
  <si>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</si>
  <si>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</si>
  <si>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</si>
  <si>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</si>
  <si>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</si>
  <si>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</si>
  <si>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</si>
  <si>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</si>
  <si>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</si>
  <si>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</si>
  <si>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</si>
  <si>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</si>
  <si>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</si>
  <si>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</si>
  <si>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</si>
  <si>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</si>
  <si>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</si>
  <si>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</si>
  <si>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</si>
  <si>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</si>
  <si>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</si>
  <si>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</si>
  <si>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</si>
  <si>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</si>
  <si>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</si>
  <si>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</si>
  <si>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</si>
  <si>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</si>
  <si>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</si>
  <si>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</si>
  <si>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</si>
  <si>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</si>
  <si>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</si>
  <si>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</si>
  <si>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</si>
  <si>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</si>
  <si>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</si>
  <si>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</si>
  <si>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</si>
  <si>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</si>
  <si>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</si>
  <si>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</si>
  <si>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</si>
  <si>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</si>
  <si>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</si>
  <si>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</si>
  <si>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</si>
  <si>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</si>
  <si>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</si>
  <si>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</si>
  <si>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</si>
  <si>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</si>
  <si>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</si>
  <si>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</si>
  <si>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</si>
  <si>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</si>
  <si>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</si>
  <si>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</si>
  <si>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</si>
  <si>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</si>
  <si>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</si>
  <si>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</si>
  <si>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</si>
  <si>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</si>
  <si>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</si>
  <si>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</si>
  <si>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</si>
  <si>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</si>
  <si>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</si>
  <si>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</si>
  <si>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</si>
  <si>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</si>
  <si>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</si>
  <si>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</si>
  <si>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</si>
  <si>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</si>
  <si>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</si>
  <si>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</si>
  <si>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</si>
  <si>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</si>
  <si>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</si>
  <si>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</si>
  <si>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</si>
  <si>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</si>
  <si>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</si>
  <si>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</si>
  <si>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</si>
  <si>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</si>
  <si>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</si>
  <si>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</si>
  <si>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</si>
  <si>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</si>
  <si>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</si>
  <si>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</si>
  <si>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 xml:space="preserve">050 2 19 60010 04 0000 150 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</si>
  <si>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</si>
  <si>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</si>
  <si>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</si>
  <si>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</si>
  <si>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</si>
  <si>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</si>
  <si>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</si>
  <si>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</si>
  <si>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</si>
  <si>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</si>
  <si>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</si>
  <si>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</si>
  <si>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</si>
  <si>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</si>
  <si>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</si>
  <si>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</si>
  <si>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</si>
  <si>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</si>
  <si>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</si>
  <si>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</si>
  <si>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</si>
  <si>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</si>
  <si>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</si>
  <si>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>Утверждено 
по бюджету 
на 2021 год, 
тыс. рублей</t>
  </si>
  <si>
    <t>% исполнения к 
утверждённому 
плану 2021 года</t>
  </si>
  <si>
    <t>План на
1 квартал
2021 года, 
тыс. рублей</t>
  </si>
  <si>
    <t>% исполнения 
к плану 
1 квартала
2021 года</t>
  </si>
  <si>
    <t>бюджета города Нижневартовска по доходам на 01.04.2021</t>
  </si>
  <si>
    <t>Фактическое 
исполнение 
на 01.04.2021, 
тыс. рублей</t>
  </si>
  <si>
    <t>Приложение 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</si>
</sst>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0" xfId="0" applyNumberFormat="1" applyFont="1" applyBorder="1" applyAlignment="1">
      <alignment horizontal="right"/>
    </xf>
    <xf numFmtId="0" fontId="52" fillId="0" borderId="11" xfId="0" applyNumberFormat="1" applyFont="1" applyBorder="1" applyAlignment="1">
      <alignment horizontal="justify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/>
    </xf>
    <xf numFmtId="0" fontId="53" fillId="33" borderId="11" xfId="0" applyNumberFormat="1" applyFont="1" applyFill="1" applyBorder="1" applyAlignment="1">
      <alignment horizontal="justify" wrapText="1"/>
    </xf>
    <xf numFmtId="0" fontId="53" fillId="33" borderId="10" xfId="0" applyNumberFormat="1" applyFont="1" applyFill="1" applyBorder="1" applyAlignment="1">
      <alignment horizontal="right"/>
    </xf>
    <xf numFmtId="0" fontId="52" fillId="0" borderId="11" xfId="0" applyFont="1" applyBorder="1" applyAlignment="1">
      <alignment horizontal="justify" wrapText="1"/>
    </xf>
    <xf numFmtId="0" fontId="52" fillId="0" borderId="11" xfId="0" applyFont="1" applyBorder="1" applyAlignment="1">
      <alignment horizontal="right"/>
    </xf>
    <xf numFmtId="0" fontId="53" fillId="33" borderId="11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justify" wrapText="1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right"/>
    </xf>
    <xf numFmtId="0" fontId="52" fillId="34" borderId="11" xfId="0" applyFont="1" applyFill="1" applyBorder="1" applyAlignment="1">
      <alignment horizontal="justify" wrapText="1"/>
    </xf>
    <xf numFmtId="0" fontId="53" fillId="33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0" fontId="5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4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88" fontId="33" fillId="0" borderId="0" xfId="64" applyNumberFormat="1" applyFont="1" applyFill="1" applyAlignment="1">
      <alignment horizontal="right"/>
    </xf>
    <xf numFmtId="0" fontId="33" fillId="0" borderId="0" xfId="0" applyFont="1" applyAlignment="1">
      <alignment/>
    </xf>
    <xf numFmtId="4" fontId="53" fillId="34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60" zoomScaleNormal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0" customWidth="1"/>
    <col min="4" max="4" width="21.8515625" style="41" customWidth="1"/>
    <col min="5" max="5" width="22.57421875" style="0" customWidth="1"/>
    <col min="6" max="6" width="21.8515625" style="41" customWidth="1"/>
    <col min="7" max="7" width="20.421875" style="41" customWidth="1"/>
  </cols>
  <sheetData>
    <row r="1" spans="1:7" ht="18.75">
      <c r="A1" s="54" t="s">
        <v>59</v>
      </c>
      <c r="B1" s="54"/>
      <c r="C1" s="54"/>
      <c r="D1" s="54"/>
      <c r="E1" s="54"/>
      <c r="F1" s="54"/>
      <c r="G1" s="43" t="s">
        <v>129</v>
      </c>
    </row>
    <row r="2" spans="1:6" ht="18.75">
      <c r="A2" s="54" t="s">
        <v>127</v>
      </c>
      <c r="B2" s="54"/>
      <c r="C2" s="54"/>
      <c r="D2" s="54"/>
      <c r="E2" s="54"/>
      <c r="F2" s="54"/>
    </row>
    <row r="3" spans="1:6" ht="15.75">
      <c r="A3" s="55"/>
      <c r="B3" s="55"/>
      <c r="C3" s="55"/>
      <c r="D3" s="55"/>
      <c r="E3" s="55"/>
      <c r="F3" s="55"/>
    </row>
    <row r="4" spans="1:7" ht="18.75">
      <c r="A4" s="1"/>
      <c r="B4" s="1"/>
      <c r="C4" s="1"/>
      <c r="D4" s="51"/>
      <c r="E4" s="2"/>
      <c r="F4" s="42"/>
      <c r="G4" s="43"/>
    </row>
    <row r="5" spans="1:7" ht="99.75" customHeight="1">
      <c r="A5" s="5" t="s">
        <v>0</v>
      </c>
      <c r="B5" s="5" t="s">
        <v>1</v>
      </c>
      <c r="C5" s="6" t="s">
        <v>123</v>
      </c>
      <c r="D5" s="52" t="s">
        <v>125</v>
      </c>
      <c r="E5" s="5" t="s">
        <v>128</v>
      </c>
      <c r="F5" s="44" t="s">
        <v>124</v>
      </c>
      <c r="G5" s="44" t="s">
        <v>126</v>
      </c>
    </row>
    <row r="6" spans="1:7" ht="27" customHeight="1">
      <c r="A6" s="7"/>
      <c r="B6" s="8" t="s">
        <v>2</v>
      </c>
      <c r="C6" s="28">
        <f>SUM(C7,C22)</f>
        <v>7517853.72</v>
      </c>
      <c r="D6" s="28">
        <f>SUM(D7,D22)</f>
        <v>1623785.72</v>
      </c>
      <c r="E6" s="28">
        <f>SUM(E7,E22)</f>
        <v>1618995.9999999998</v>
      </c>
      <c r="F6" s="28">
        <f>E6/C6*100</f>
        <v>21.53534852231735</v>
      </c>
      <c r="G6" s="28">
        <f>E6/D6*100</f>
        <v>99.7050275820876</v>
      </c>
    </row>
    <row r="7" spans="1:7" s="32" customFormat="1" ht="27" customHeight="1">
      <c r="A7" s="31"/>
      <c r="B7" s="33" t="s">
        <v>108</v>
      </c>
      <c r="C7" s="28">
        <f>SUM(C8,C9,C11,C16,C20:C21)</f>
        <v>6547986.4399999995</v>
      </c>
      <c r="D7" s="37">
        <f>SUM(D8,D9,D11,D16,D20:D21)</f>
        <v>1480260.31</v>
      </c>
      <c r="E7" s="37">
        <f>SUM(E8,E9,E11,E16,E20:E21)</f>
        <v>1415696.2299999997</v>
      </c>
      <c r="F7" s="37">
        <f aca="true" t="shared" si="0" ref="F7:F67">E7/C7*100</f>
        <v>21.620329287059427</v>
      </c>
      <c r="G7" s="37">
        <f aca="true" t="shared" si="1" ref="G7:G67">E7/D7*100</f>
        <v>95.63832931519995</v>
      </c>
    </row>
    <row r="8" spans="1:7" ht="30.75" customHeight="1">
      <c r="A8" s="3" t="s">
        <v>3</v>
      </c>
      <c r="B8" s="4" t="s">
        <v>4</v>
      </c>
      <c r="C8" s="29">
        <v>4975080.23</v>
      </c>
      <c r="D8" s="34">
        <v>1110437.46</v>
      </c>
      <c r="E8" s="27">
        <v>1034189.1</v>
      </c>
      <c r="F8" s="34">
        <f t="shared" si="0"/>
        <v>20.787385372476695</v>
      </c>
      <c r="G8" s="34">
        <f t="shared" si="1"/>
        <v>93.13348452780042</v>
      </c>
    </row>
    <row r="9" spans="1:7" ht="37.5">
      <c r="A9" s="9" t="s">
        <v>64</v>
      </c>
      <c r="B9" s="8" t="s">
        <v>65</v>
      </c>
      <c r="C9" s="28">
        <f>C10</f>
        <v>29976.05</v>
      </c>
      <c r="D9" s="28">
        <f>D10</f>
        <v>7493.85</v>
      </c>
      <c r="E9" s="28">
        <f>E10</f>
        <v>6689.59</v>
      </c>
      <c r="F9" s="28">
        <f t="shared" si="0"/>
        <v>22.316449298690124</v>
      </c>
      <c r="G9" s="28">
        <f t="shared" si="1"/>
        <v>89.26773287429025</v>
      </c>
    </row>
    <row r="10" spans="1:7" ht="37.5">
      <c r="A10" s="3" t="s">
        <v>66</v>
      </c>
      <c r="B10" s="4" t="s">
        <v>67</v>
      </c>
      <c r="C10" s="29">
        <v>29976.05</v>
      </c>
      <c r="D10" s="34">
        <v>7493.85</v>
      </c>
      <c r="E10" s="27">
        <v>6689.59</v>
      </c>
      <c r="F10" s="34">
        <f t="shared" si="0"/>
        <v>22.316449298690124</v>
      </c>
      <c r="G10" s="34">
        <f t="shared" si="1"/>
        <v>89.26773287429025</v>
      </c>
    </row>
    <row r="11" spans="1:7" ht="29.25" customHeight="1">
      <c r="A11" s="9" t="s">
        <v>5</v>
      </c>
      <c r="B11" s="8" t="s">
        <v>6</v>
      </c>
      <c r="C11" s="28">
        <f>SUM(C12:C15)</f>
        <v>1080504.06</v>
      </c>
      <c r="D11" s="28">
        <f>SUM(D12:D15)</f>
        <v>281637.4</v>
      </c>
      <c r="E11" s="28">
        <f>SUM(E12:E15)</f>
        <v>286844.44</v>
      </c>
      <c r="F11" s="28">
        <f t="shared" si="0"/>
        <v>26.54728016477791</v>
      </c>
      <c r="G11" s="28">
        <f t="shared" si="1"/>
        <v>101.84884535931661</v>
      </c>
    </row>
    <row r="12" spans="1:7" ht="37.5">
      <c r="A12" s="3" t="s">
        <v>7</v>
      </c>
      <c r="B12" s="4" t="s">
        <v>8</v>
      </c>
      <c r="C12" s="29">
        <v>970288.85</v>
      </c>
      <c r="D12" s="34">
        <v>221185</v>
      </c>
      <c r="E12" s="27">
        <v>224144.72</v>
      </c>
      <c r="F12" s="34">
        <f t="shared" si="0"/>
        <v>23.100824048426404</v>
      </c>
      <c r="G12" s="34">
        <f t="shared" si="1"/>
        <v>101.33811967357641</v>
      </c>
    </row>
    <row r="13" spans="1:7" ht="27.75" customHeight="1">
      <c r="A13" s="3" t="s">
        <v>9</v>
      </c>
      <c r="B13" s="4" t="s">
        <v>10</v>
      </c>
      <c r="C13" s="29">
        <v>31845</v>
      </c>
      <c r="D13" s="34">
        <v>31845</v>
      </c>
      <c r="E13" s="27">
        <v>34848.34</v>
      </c>
      <c r="F13" s="34">
        <f t="shared" si="0"/>
        <v>109.43111948500548</v>
      </c>
      <c r="G13" s="34">
        <f t="shared" si="1"/>
        <v>109.43111948500548</v>
      </c>
    </row>
    <row r="14" spans="1:7" ht="24" customHeight="1">
      <c r="A14" s="3" t="s">
        <v>11</v>
      </c>
      <c r="B14" s="4" t="s">
        <v>50</v>
      </c>
      <c r="C14" s="29">
        <v>1286</v>
      </c>
      <c r="D14" s="34">
        <v>191.4</v>
      </c>
      <c r="E14" s="27">
        <v>114.65</v>
      </c>
      <c r="F14" s="34">
        <f t="shared" si="0"/>
        <v>8.915241057542769</v>
      </c>
      <c r="G14" s="34">
        <f t="shared" si="1"/>
        <v>59.90073145245559</v>
      </c>
    </row>
    <row r="15" spans="1:7" ht="40.5" customHeight="1">
      <c r="A15" s="3" t="s">
        <v>68</v>
      </c>
      <c r="B15" s="4" t="s">
        <v>70</v>
      </c>
      <c r="C15" s="29">
        <v>77084.21</v>
      </c>
      <c r="D15" s="34">
        <v>28416</v>
      </c>
      <c r="E15" s="27">
        <v>27736.73</v>
      </c>
      <c r="F15" s="34">
        <f t="shared" si="0"/>
        <v>35.98237563827922</v>
      </c>
      <c r="G15" s="34">
        <f t="shared" si="1"/>
        <v>97.6095509572072</v>
      </c>
    </row>
    <row r="16" spans="1:7" ht="33.75" customHeight="1">
      <c r="A16" s="9" t="s">
        <v>12</v>
      </c>
      <c r="B16" s="8" t="s">
        <v>13</v>
      </c>
      <c r="C16" s="28">
        <f>SUM(C17:C19)</f>
        <v>418901.1</v>
      </c>
      <c r="D16" s="28">
        <f>SUM(D17:D19)</f>
        <v>70327</v>
      </c>
      <c r="E16" s="28">
        <f>SUM(E17:E19)</f>
        <v>76984.68</v>
      </c>
      <c r="F16" s="28">
        <f t="shared" si="0"/>
        <v>18.377769836364717</v>
      </c>
      <c r="G16" s="28">
        <f t="shared" si="1"/>
        <v>109.46674819059534</v>
      </c>
    </row>
    <row r="17" spans="1:7" ht="53.25" customHeight="1">
      <c r="A17" s="3" t="s">
        <v>14</v>
      </c>
      <c r="B17" s="4" t="s">
        <v>15</v>
      </c>
      <c r="C17" s="29">
        <v>95017</v>
      </c>
      <c r="D17" s="34">
        <v>10557</v>
      </c>
      <c r="E17" s="27">
        <v>10239.75</v>
      </c>
      <c r="F17" s="34">
        <f t="shared" si="0"/>
        <v>10.776755738446804</v>
      </c>
      <c r="G17" s="34">
        <f t="shared" si="1"/>
        <v>96.99488491048594</v>
      </c>
    </row>
    <row r="18" spans="1:7" s="19" customFormat="1" ht="32.25" customHeight="1">
      <c r="A18" s="3" t="s">
        <v>110</v>
      </c>
      <c r="B18" s="4" t="s">
        <v>111</v>
      </c>
      <c r="C18" s="29">
        <v>127869.6</v>
      </c>
      <c r="D18" s="34">
        <v>26613</v>
      </c>
      <c r="E18" s="27">
        <v>23736.48</v>
      </c>
      <c r="F18" s="34">
        <f t="shared" si="0"/>
        <v>18.563036093019765</v>
      </c>
      <c r="G18" s="34">
        <f t="shared" si="1"/>
        <v>89.19129748619096</v>
      </c>
    </row>
    <row r="19" spans="1:7" ht="30" customHeight="1">
      <c r="A19" s="3" t="s">
        <v>16</v>
      </c>
      <c r="B19" s="4" t="s">
        <v>17</v>
      </c>
      <c r="C19" s="29">
        <v>196014.5</v>
      </c>
      <c r="D19" s="34">
        <v>33157</v>
      </c>
      <c r="E19" s="27">
        <v>43008.45</v>
      </c>
      <c r="F19" s="34">
        <f t="shared" si="0"/>
        <v>21.941463514178796</v>
      </c>
      <c r="G19" s="34">
        <f t="shared" si="1"/>
        <v>129.71152396175768</v>
      </c>
    </row>
    <row r="20" spans="1:7" ht="36.75" customHeight="1">
      <c r="A20" s="9" t="s">
        <v>18</v>
      </c>
      <c r="B20" s="8" t="s">
        <v>19</v>
      </c>
      <c r="C20" s="28">
        <v>43525</v>
      </c>
      <c r="D20" s="28">
        <v>10364.6</v>
      </c>
      <c r="E20" s="28">
        <v>10988.42</v>
      </c>
      <c r="F20" s="28">
        <f t="shared" si="0"/>
        <v>25.246226306720278</v>
      </c>
      <c r="G20" s="28">
        <f t="shared" si="1"/>
        <v>106.01875615074388</v>
      </c>
    </row>
    <row r="21" spans="1:7" ht="37.5">
      <c r="A21" s="9" t="s">
        <v>20</v>
      </c>
      <c r="B21" s="8" t="s">
        <v>51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32" customFormat="1" ht="29.25" customHeight="1">
      <c r="A22" s="50"/>
      <c r="B22" s="33" t="s">
        <v>109</v>
      </c>
      <c r="C22" s="28">
        <f>SUM(C23,C33,C35,C39,C49,C50)</f>
        <v>969867.28</v>
      </c>
      <c r="D22" s="37">
        <f>SUM(D23,D33,D35,D39,D49,D50)</f>
        <v>143525.41</v>
      </c>
      <c r="E22" s="38">
        <f>SUM(E23,E33,E35,E39,E49,E50)</f>
        <v>203299.77000000002</v>
      </c>
      <c r="F22" s="37">
        <f t="shared" si="0"/>
        <v>20.96160724176611</v>
      </c>
      <c r="G22" s="37">
        <f t="shared" si="1"/>
        <v>141.647231664414</v>
      </c>
    </row>
    <row r="23" spans="1:7" ht="37.5">
      <c r="A23" s="9" t="s">
        <v>21</v>
      </c>
      <c r="B23" s="8" t="s">
        <v>22</v>
      </c>
      <c r="C23" s="28">
        <f>SUM(C24:C32)</f>
        <v>730488.78</v>
      </c>
      <c r="D23" s="28">
        <f>SUM(D24:D32)</f>
        <v>68820.45000000001</v>
      </c>
      <c r="E23" s="28">
        <f>SUM(E24:E32)</f>
        <v>111963.35</v>
      </c>
      <c r="F23" s="28">
        <f t="shared" si="0"/>
        <v>15.327182711827552</v>
      </c>
      <c r="G23" s="28">
        <f t="shared" si="1"/>
        <v>162.68906989128956</v>
      </c>
    </row>
    <row r="24" spans="1:7" ht="60.75" customHeight="1">
      <c r="A24" s="3" t="s">
        <v>75</v>
      </c>
      <c r="B24" s="4" t="s">
        <v>23</v>
      </c>
      <c r="C24" s="29">
        <v>5524.75</v>
      </c>
      <c r="D24" s="34">
        <v>0</v>
      </c>
      <c r="E24" s="27">
        <v>0</v>
      </c>
      <c r="F24" s="34">
        <f t="shared" si="0"/>
        <v>0</v>
      </c>
      <c r="G24" s="34">
        <v>0</v>
      </c>
    </row>
    <row r="25" spans="1:7" ht="78.75" customHeight="1">
      <c r="A25" s="3" t="s">
        <v>24</v>
      </c>
      <c r="B25" s="4" t="s">
        <v>25</v>
      </c>
      <c r="C25" s="29">
        <v>627000</v>
      </c>
      <c r="D25" s="34">
        <v>49500</v>
      </c>
      <c r="E25" s="27">
        <v>93101.24</v>
      </c>
      <c r="F25" s="34">
        <f t="shared" si="0"/>
        <v>14.848682615629984</v>
      </c>
      <c r="G25" s="34">
        <f t="shared" si="1"/>
        <v>188.08331313131313</v>
      </c>
    </row>
    <row r="26" spans="1:7" ht="72.75" customHeight="1">
      <c r="A26" s="3" t="s">
        <v>76</v>
      </c>
      <c r="B26" s="4" t="s">
        <v>26</v>
      </c>
      <c r="C26" s="29">
        <v>1800</v>
      </c>
      <c r="D26" s="34">
        <v>0</v>
      </c>
      <c r="E26" s="27">
        <v>535.13</v>
      </c>
      <c r="F26" s="34">
        <f t="shared" si="0"/>
        <v>29.729444444444443</v>
      </c>
      <c r="G26" s="34">
        <v>0</v>
      </c>
    </row>
    <row r="27" spans="1:7" ht="75">
      <c r="A27" s="3" t="s">
        <v>27</v>
      </c>
      <c r="B27" s="4" t="s">
        <v>71</v>
      </c>
      <c r="C27" s="29">
        <v>1973.15</v>
      </c>
      <c r="D27" s="34">
        <v>410.1</v>
      </c>
      <c r="E27" s="27">
        <v>443.31</v>
      </c>
      <c r="F27" s="34">
        <f t="shared" si="0"/>
        <v>22.46712110077794</v>
      </c>
      <c r="G27" s="34">
        <f t="shared" si="1"/>
        <v>108.09802487198243</v>
      </c>
    </row>
    <row r="28" spans="1:7" ht="39" customHeight="1">
      <c r="A28" s="3" t="s">
        <v>89</v>
      </c>
      <c r="B28" s="10" t="s">
        <v>63</v>
      </c>
      <c r="C28" s="29">
        <v>78276.26</v>
      </c>
      <c r="D28" s="34">
        <v>16680</v>
      </c>
      <c r="E28" s="27">
        <v>15605.03</v>
      </c>
      <c r="F28" s="34">
        <f t="shared" si="0"/>
        <v>19.935840061852726</v>
      </c>
      <c r="G28" s="34">
        <f t="shared" si="1"/>
        <v>93.55533573141487</v>
      </c>
    </row>
    <row r="29" spans="1:7" ht="111.75" customHeight="1">
      <c r="A29" s="3" t="s">
        <v>79</v>
      </c>
      <c r="B29" s="10" t="s">
        <v>80</v>
      </c>
      <c r="C29" s="29">
        <v>0</v>
      </c>
      <c r="D29" s="34">
        <v>0</v>
      </c>
      <c r="E29" s="27">
        <v>0.56</v>
      </c>
      <c r="F29" s="34">
        <v>0</v>
      </c>
      <c r="G29" s="34">
        <v>0</v>
      </c>
    </row>
    <row r="30" spans="1:7" s="19" customFormat="1" ht="98.25" customHeight="1">
      <c r="A30" s="3" t="s">
        <v>112</v>
      </c>
      <c r="B30" s="10" t="s">
        <v>113</v>
      </c>
      <c r="C30" s="29">
        <v>0</v>
      </c>
      <c r="D30" s="34">
        <v>0</v>
      </c>
      <c r="E30" s="27">
        <v>0</v>
      </c>
      <c r="F30" s="34">
        <v>0</v>
      </c>
      <c r="G30" s="34">
        <v>0</v>
      </c>
    </row>
    <row r="31" spans="1:7" ht="56.25">
      <c r="A31" s="3" t="s">
        <v>74</v>
      </c>
      <c r="B31" s="4" t="s">
        <v>28</v>
      </c>
      <c r="C31" s="29">
        <v>698.02</v>
      </c>
      <c r="D31" s="34">
        <v>698.02</v>
      </c>
      <c r="E31" s="27">
        <v>0</v>
      </c>
      <c r="F31" s="34">
        <f t="shared" si="0"/>
        <v>0</v>
      </c>
      <c r="G31" s="34">
        <f t="shared" si="1"/>
        <v>0</v>
      </c>
    </row>
    <row r="32" spans="1:7" ht="93.75">
      <c r="A32" s="3" t="s">
        <v>73</v>
      </c>
      <c r="B32" s="4" t="s">
        <v>52</v>
      </c>
      <c r="C32" s="29">
        <v>15216.6</v>
      </c>
      <c r="D32" s="34">
        <v>1532.33</v>
      </c>
      <c r="E32" s="27">
        <v>2278.08</v>
      </c>
      <c r="F32" s="34">
        <f t="shared" si="0"/>
        <v>14.971018492961633</v>
      </c>
      <c r="G32" s="34">
        <f t="shared" si="1"/>
        <v>148.6677151788453</v>
      </c>
    </row>
    <row r="33" spans="1:7" ht="30" customHeight="1">
      <c r="A33" s="9" t="s">
        <v>29</v>
      </c>
      <c r="B33" s="8" t="s">
        <v>30</v>
      </c>
      <c r="C33" s="28">
        <f>C34</f>
        <v>29690.99</v>
      </c>
      <c r="D33" s="28">
        <f>D34</f>
        <v>7422.89</v>
      </c>
      <c r="E33" s="28">
        <f>E34</f>
        <v>2672.55</v>
      </c>
      <c r="F33" s="28">
        <f t="shared" si="0"/>
        <v>9.00121552026389</v>
      </c>
      <c r="G33" s="28">
        <f t="shared" si="1"/>
        <v>36.004170882230504</v>
      </c>
    </row>
    <row r="34" spans="1:7" ht="27.75" customHeight="1">
      <c r="A34" s="3" t="s">
        <v>53</v>
      </c>
      <c r="B34" s="4" t="s">
        <v>31</v>
      </c>
      <c r="C34" s="29">
        <v>29690.99</v>
      </c>
      <c r="D34" s="45">
        <v>7422.89</v>
      </c>
      <c r="E34" s="27">
        <v>2672.55</v>
      </c>
      <c r="F34" s="34">
        <f t="shared" si="0"/>
        <v>9.00121552026389</v>
      </c>
      <c r="G34" s="34">
        <f t="shared" si="1"/>
        <v>36.004170882230504</v>
      </c>
    </row>
    <row r="35" spans="1:7" ht="37.5">
      <c r="A35" s="9" t="s">
        <v>32</v>
      </c>
      <c r="B35" s="8" t="s">
        <v>94</v>
      </c>
      <c r="C35" s="28">
        <f>SUM(C36:C38)</f>
        <v>6538.3</v>
      </c>
      <c r="D35" s="28">
        <f>SUM(D36:D38)</f>
        <v>702.0600000000001</v>
      </c>
      <c r="E35" s="28">
        <f>SUM(E36:E38)</f>
        <v>1841.24</v>
      </c>
      <c r="F35" s="28">
        <f t="shared" si="0"/>
        <v>28.160836914794363</v>
      </c>
      <c r="G35" s="28">
        <f t="shared" si="1"/>
        <v>262.26248468791835</v>
      </c>
    </row>
    <row r="36" spans="1:7" ht="37.5">
      <c r="A36" s="3" t="s">
        <v>81</v>
      </c>
      <c r="B36" s="4" t="s">
        <v>33</v>
      </c>
      <c r="C36" s="29">
        <v>135.88</v>
      </c>
      <c r="D36" s="34">
        <v>8.46</v>
      </c>
      <c r="E36" s="27">
        <v>0.34</v>
      </c>
      <c r="F36" s="34">
        <f t="shared" si="0"/>
        <v>0.25022078304386225</v>
      </c>
      <c r="G36" s="34">
        <f t="shared" si="1"/>
        <v>4.018912529550827</v>
      </c>
    </row>
    <row r="37" spans="1:7" ht="42" customHeight="1">
      <c r="A37" s="3" t="s">
        <v>87</v>
      </c>
      <c r="B37" s="4" t="s">
        <v>82</v>
      </c>
      <c r="C37" s="29">
        <v>591.9</v>
      </c>
      <c r="D37" s="34">
        <v>132.61</v>
      </c>
      <c r="E37" s="27">
        <v>187.14</v>
      </c>
      <c r="F37" s="34">
        <f t="shared" si="0"/>
        <v>31.616827166751136</v>
      </c>
      <c r="G37" s="34">
        <f t="shared" si="1"/>
        <v>141.12057914184447</v>
      </c>
    </row>
    <row r="38" spans="1:7" ht="18.75">
      <c r="A38" s="3" t="s">
        <v>88</v>
      </c>
      <c r="B38" s="4" t="s">
        <v>34</v>
      </c>
      <c r="C38" s="29">
        <v>5810.52</v>
      </c>
      <c r="D38" s="34">
        <v>560.99</v>
      </c>
      <c r="E38" s="27">
        <v>1653.76</v>
      </c>
      <c r="F38" s="34">
        <f t="shared" si="0"/>
        <v>28.46148021175385</v>
      </c>
      <c r="G38" s="34">
        <f t="shared" si="1"/>
        <v>294.7931335674433</v>
      </c>
    </row>
    <row r="39" spans="1:7" ht="35.25" customHeight="1">
      <c r="A39" s="9" t="s">
        <v>35</v>
      </c>
      <c r="B39" s="8" t="s">
        <v>54</v>
      </c>
      <c r="C39" s="28">
        <f>SUM(C40:C48)</f>
        <v>26310.86</v>
      </c>
      <c r="D39" s="28">
        <f>SUM(D40:D48)</f>
        <v>4800</v>
      </c>
      <c r="E39" s="28">
        <f>SUM(E40:E48)</f>
        <v>14378.929999999998</v>
      </c>
      <c r="F39" s="28">
        <f t="shared" si="0"/>
        <v>54.65017107004483</v>
      </c>
      <c r="G39" s="28">
        <f t="shared" si="1"/>
        <v>299.5610416666666</v>
      </c>
    </row>
    <row r="40" spans="1:7" ht="38.25" customHeight="1">
      <c r="A40" s="3" t="s">
        <v>36</v>
      </c>
      <c r="B40" s="4" t="s">
        <v>37</v>
      </c>
      <c r="C40" s="29">
        <v>939.53</v>
      </c>
      <c r="D40" s="34">
        <v>100</v>
      </c>
      <c r="E40" s="27">
        <v>887.8</v>
      </c>
      <c r="F40" s="34">
        <f t="shared" si="0"/>
        <v>94.4940555384075</v>
      </c>
      <c r="G40" s="34">
        <f t="shared" si="1"/>
        <v>887.8</v>
      </c>
    </row>
    <row r="41" spans="1:7" s="19" customFormat="1" ht="96" customHeight="1">
      <c r="A41" s="3" t="s">
        <v>114</v>
      </c>
      <c r="B41" s="4" t="s">
        <v>115</v>
      </c>
      <c r="C41" s="29">
        <v>0</v>
      </c>
      <c r="D41" s="34">
        <v>0</v>
      </c>
      <c r="E41" s="27">
        <v>0</v>
      </c>
      <c r="F41" s="34">
        <v>0</v>
      </c>
      <c r="G41" s="34">
        <v>0</v>
      </c>
    </row>
    <row r="42" spans="1:7" s="19" customFormat="1" ht="80.25" customHeight="1">
      <c r="A42" s="3" t="s">
        <v>116</v>
      </c>
      <c r="B42" s="4" t="s">
        <v>117</v>
      </c>
      <c r="C42" s="29">
        <v>0</v>
      </c>
      <c r="D42" s="34">
        <v>0</v>
      </c>
      <c r="E42" s="27">
        <v>0</v>
      </c>
      <c r="F42" s="34">
        <v>0</v>
      </c>
      <c r="G42" s="34">
        <v>0</v>
      </c>
    </row>
    <row r="43" spans="1:7" ht="109.5" customHeight="1">
      <c r="A43" s="3" t="s">
        <v>72</v>
      </c>
      <c r="B43" s="4" t="s">
        <v>55</v>
      </c>
      <c r="C43" s="29">
        <v>14935.23</v>
      </c>
      <c r="D43" s="34">
        <v>2700</v>
      </c>
      <c r="E43" s="27">
        <v>4882.1</v>
      </c>
      <c r="F43" s="34">
        <f t="shared" si="0"/>
        <v>32.688482199470656</v>
      </c>
      <c r="G43" s="34">
        <f t="shared" si="1"/>
        <v>180.81851851851854</v>
      </c>
    </row>
    <row r="44" spans="1:7" s="19" customFormat="1" ht="94.5" customHeight="1">
      <c r="A44" s="3" t="s">
        <v>90</v>
      </c>
      <c r="B44" s="4" t="s">
        <v>93</v>
      </c>
      <c r="C44" s="29">
        <v>436.1</v>
      </c>
      <c r="D44" s="34">
        <v>0</v>
      </c>
      <c r="E44" s="27">
        <v>1427.43</v>
      </c>
      <c r="F44" s="34">
        <f t="shared" si="0"/>
        <v>327.31712909883055</v>
      </c>
      <c r="G44" s="34">
        <v>0</v>
      </c>
    </row>
    <row r="45" spans="1:7" ht="56.25">
      <c r="A45" s="11" t="s">
        <v>38</v>
      </c>
      <c r="B45" s="10" t="s">
        <v>39</v>
      </c>
      <c r="C45" s="29">
        <v>10000</v>
      </c>
      <c r="D45" s="34">
        <v>2000</v>
      </c>
      <c r="E45" s="27">
        <v>6356.83</v>
      </c>
      <c r="F45" s="34">
        <f t="shared" si="0"/>
        <v>63.5683</v>
      </c>
      <c r="G45" s="45">
        <f t="shared" si="1"/>
        <v>317.8415</v>
      </c>
    </row>
    <row r="46" spans="1:7" s="19" customFormat="1" ht="56.25">
      <c r="A46" s="11" t="s">
        <v>118</v>
      </c>
      <c r="B46" s="10" t="s">
        <v>119</v>
      </c>
      <c r="C46" s="29">
        <v>0</v>
      </c>
      <c r="D46" s="34">
        <v>0</v>
      </c>
      <c r="E46" s="27">
        <v>38.38</v>
      </c>
      <c r="F46" s="34">
        <v>0</v>
      </c>
      <c r="G46" s="45">
        <v>0</v>
      </c>
    </row>
    <row r="47" spans="1:7" s="19" customFormat="1" ht="93" customHeight="1">
      <c r="A47" s="11" t="s">
        <v>91</v>
      </c>
      <c r="B47" s="10" t="s">
        <v>92</v>
      </c>
      <c r="C47" s="29">
        <v>0</v>
      </c>
      <c r="D47" s="34">
        <v>0</v>
      </c>
      <c r="E47" s="27">
        <v>786.39</v>
      </c>
      <c r="F47" s="34">
        <v>0</v>
      </c>
      <c r="G47" s="34">
        <v>0</v>
      </c>
    </row>
    <row r="48" spans="1:7" s="19" customFormat="1" ht="62.25" customHeight="1">
      <c r="A48" s="11" t="s">
        <v>121</v>
      </c>
      <c r="B48" s="17" t="s">
        <v>122</v>
      </c>
      <c r="C48" s="29">
        <v>0</v>
      </c>
      <c r="D48" s="34">
        <v>0</v>
      </c>
      <c r="E48" s="27">
        <v>0</v>
      </c>
      <c r="F48" s="34">
        <v>0</v>
      </c>
      <c r="G48" s="34">
        <v>0</v>
      </c>
    </row>
    <row r="49" spans="1:7" ht="30" customHeight="1">
      <c r="A49" s="12" t="s">
        <v>40</v>
      </c>
      <c r="B49" s="13" t="s">
        <v>41</v>
      </c>
      <c r="C49" s="28">
        <v>72025.9</v>
      </c>
      <c r="D49" s="28">
        <v>61619.05</v>
      </c>
      <c r="E49" s="28">
        <v>65728.75</v>
      </c>
      <c r="F49" s="28">
        <f t="shared" si="0"/>
        <v>91.25710334754582</v>
      </c>
      <c r="G49" s="28">
        <f t="shared" si="1"/>
        <v>106.66952833579874</v>
      </c>
    </row>
    <row r="50" spans="1:7" ht="29.25" customHeight="1">
      <c r="A50" s="12" t="s">
        <v>42</v>
      </c>
      <c r="B50" s="13" t="s">
        <v>56</v>
      </c>
      <c r="C50" s="28">
        <f>SUM(C51:C52)</f>
        <v>104812.45</v>
      </c>
      <c r="D50" s="28">
        <f>SUM(D51:D52)</f>
        <v>160.96</v>
      </c>
      <c r="E50" s="28">
        <f>SUM(E51:E52)</f>
        <v>6714.95</v>
      </c>
      <c r="F50" s="28">
        <f t="shared" si="0"/>
        <v>6.406633944726986</v>
      </c>
      <c r="G50" s="28">
        <f t="shared" si="1"/>
        <v>4171.812872763419</v>
      </c>
    </row>
    <row r="51" spans="1:7" ht="30" customHeight="1">
      <c r="A51" s="11" t="s">
        <v>83</v>
      </c>
      <c r="B51" s="10" t="s">
        <v>43</v>
      </c>
      <c r="C51" s="29">
        <v>0</v>
      </c>
      <c r="D51" s="34">
        <v>0</v>
      </c>
      <c r="E51" s="27">
        <v>3238.95</v>
      </c>
      <c r="F51" s="34">
        <v>0</v>
      </c>
      <c r="G51" s="34">
        <v>0</v>
      </c>
    </row>
    <row r="52" spans="1:7" ht="30" customHeight="1">
      <c r="A52" s="16" t="s">
        <v>85</v>
      </c>
      <c r="B52" s="10" t="s">
        <v>44</v>
      </c>
      <c r="C52" s="29">
        <v>104812.45</v>
      </c>
      <c r="D52" s="34">
        <v>160.96</v>
      </c>
      <c r="E52" s="27">
        <v>3476</v>
      </c>
      <c r="F52" s="34">
        <f t="shared" si="0"/>
        <v>3.316399912414985</v>
      </c>
      <c r="G52" s="34">
        <f t="shared" si="1"/>
        <v>2159.5427435387674</v>
      </c>
    </row>
    <row r="53" spans="1:7" ht="33" customHeight="1">
      <c r="A53" s="12" t="s">
        <v>45</v>
      </c>
      <c r="B53" s="13" t="s">
        <v>46</v>
      </c>
      <c r="C53" s="28">
        <f>C54+C59+C63+C66</f>
        <v>12030994.4</v>
      </c>
      <c r="D53" s="28">
        <f>D54+D59+D63+D66</f>
        <v>3005264.6399999997</v>
      </c>
      <c r="E53" s="28">
        <f>E54+E59+E63+E66</f>
        <v>2351367.27</v>
      </c>
      <c r="F53" s="28">
        <f t="shared" si="0"/>
        <v>19.544247065728833</v>
      </c>
      <c r="G53" s="28">
        <f t="shared" si="1"/>
        <v>78.24160437331736</v>
      </c>
    </row>
    <row r="54" spans="1:7" ht="37.5">
      <c r="A54" s="14" t="s">
        <v>62</v>
      </c>
      <c r="B54" s="15" t="s">
        <v>84</v>
      </c>
      <c r="C54" s="28">
        <f>SUM(C55:C58)</f>
        <v>12038915.4</v>
      </c>
      <c r="D54" s="38">
        <f>SUM(D55:D58)</f>
        <v>3013488.15</v>
      </c>
      <c r="E54" s="37">
        <f>SUM(E55:E58)</f>
        <v>2356112.7399999998</v>
      </c>
      <c r="F54" s="37">
        <f t="shared" si="0"/>
        <v>19.57080568902411</v>
      </c>
      <c r="G54" s="34">
        <f t="shared" si="1"/>
        <v>78.18556512326089</v>
      </c>
    </row>
    <row r="55" spans="1:7" ht="30" customHeight="1">
      <c r="A55" s="11" t="s">
        <v>95</v>
      </c>
      <c r="B55" s="10" t="s">
        <v>77</v>
      </c>
      <c r="C55" s="29">
        <v>1141842.7</v>
      </c>
      <c r="D55" s="34">
        <v>285460.67</v>
      </c>
      <c r="E55" s="27">
        <v>228368.4</v>
      </c>
      <c r="F55" s="34">
        <f t="shared" si="0"/>
        <v>19.999987739116783</v>
      </c>
      <c r="G55" s="38">
        <f t="shared" si="1"/>
        <v>79.99995235771009</v>
      </c>
    </row>
    <row r="56" spans="1:7" ht="37.5">
      <c r="A56" s="11" t="s">
        <v>96</v>
      </c>
      <c r="B56" s="10" t="s">
        <v>57</v>
      </c>
      <c r="C56" s="29">
        <v>1599128.7</v>
      </c>
      <c r="D56" s="34">
        <v>399782.18</v>
      </c>
      <c r="E56" s="27">
        <v>27270.37</v>
      </c>
      <c r="F56" s="34">
        <f t="shared" si="0"/>
        <v>1.7053267820157314</v>
      </c>
      <c r="G56" s="45">
        <f t="shared" si="1"/>
        <v>6.82130704275013</v>
      </c>
    </row>
    <row r="57" spans="1:7" ht="30.75" customHeight="1">
      <c r="A57" s="11" t="s">
        <v>97</v>
      </c>
      <c r="B57" s="10" t="s">
        <v>78</v>
      </c>
      <c r="C57" s="29">
        <v>9077066.6</v>
      </c>
      <c r="D57" s="34">
        <v>2269266.65</v>
      </c>
      <c r="E57" s="27">
        <v>2043556.07</v>
      </c>
      <c r="F57" s="34">
        <f t="shared" si="0"/>
        <v>22.51339733477333</v>
      </c>
      <c r="G57" s="38">
        <f t="shared" si="1"/>
        <v>90.05358933909332</v>
      </c>
    </row>
    <row r="58" spans="1:7" ht="29.25" customHeight="1">
      <c r="A58" s="11" t="s">
        <v>98</v>
      </c>
      <c r="B58" s="10" t="s">
        <v>47</v>
      </c>
      <c r="C58" s="29">
        <v>220877.4</v>
      </c>
      <c r="D58" s="34">
        <v>58978.65</v>
      </c>
      <c r="E58" s="27">
        <v>56917.9</v>
      </c>
      <c r="F58" s="34">
        <f t="shared" si="0"/>
        <v>25.769001264955133</v>
      </c>
      <c r="G58" s="34">
        <f t="shared" si="1"/>
        <v>96.50593901352438</v>
      </c>
    </row>
    <row r="59" spans="1:7" ht="27.75" customHeight="1">
      <c r="A59" s="12" t="s">
        <v>69</v>
      </c>
      <c r="B59" s="13" t="s">
        <v>48</v>
      </c>
      <c r="C59" s="28">
        <f>C60</f>
        <v>755.01</v>
      </c>
      <c r="D59" s="28">
        <f>D60</f>
        <v>755.01</v>
      </c>
      <c r="E59" s="28">
        <f>E60</f>
        <v>2602.1</v>
      </c>
      <c r="F59" s="28">
        <f t="shared" si="0"/>
        <v>344.6444417954729</v>
      </c>
      <c r="G59" s="28">
        <f t="shared" si="1"/>
        <v>344.6444417954729</v>
      </c>
    </row>
    <row r="60" spans="1:7" ht="29.25" customHeight="1">
      <c r="A60" s="23" t="s">
        <v>100</v>
      </c>
      <c r="B60" s="10" t="s">
        <v>49</v>
      </c>
      <c r="C60" s="29">
        <v>755.01</v>
      </c>
      <c r="D60" s="34">
        <v>755.01</v>
      </c>
      <c r="E60" s="27">
        <v>2602.1</v>
      </c>
      <c r="F60" s="34">
        <f t="shared" si="0"/>
        <v>344.6444417954729</v>
      </c>
      <c r="G60" s="34">
        <f t="shared" si="1"/>
        <v>344.6444417954729</v>
      </c>
    </row>
    <row r="61" spans="1:7" s="19" customFormat="1" ht="100.5" customHeight="1" hidden="1">
      <c r="A61" s="30" t="s">
        <v>106</v>
      </c>
      <c r="B61" s="24" t="s">
        <v>107</v>
      </c>
      <c r="C61" s="39">
        <f>C62</f>
        <v>0</v>
      </c>
      <c r="D61" s="28">
        <f>D62</f>
        <v>0</v>
      </c>
      <c r="E61" s="35">
        <f>E62</f>
        <v>0</v>
      </c>
      <c r="F61" s="34" t="e">
        <f t="shared" si="0"/>
        <v>#DIV/0!</v>
      </c>
      <c r="G61" s="28" t="e">
        <f t="shared" si="1"/>
        <v>#DIV/0!</v>
      </c>
    </row>
    <row r="62" spans="1:7" s="19" customFormat="1" ht="99" customHeight="1" hidden="1">
      <c r="A62" s="26" t="s">
        <v>105</v>
      </c>
      <c r="B62" s="25" t="s">
        <v>104</v>
      </c>
      <c r="C62" s="40">
        <v>0</v>
      </c>
      <c r="D62" s="34">
        <v>0</v>
      </c>
      <c r="E62" s="36">
        <v>0</v>
      </c>
      <c r="F62" s="34" t="e">
        <f t="shared" si="0"/>
        <v>#DIV/0!</v>
      </c>
      <c r="G62" s="34" t="e">
        <f t="shared" si="1"/>
        <v>#DIV/0!</v>
      </c>
    </row>
    <row r="63" spans="1:7" ht="75" customHeight="1">
      <c r="A63" s="18" t="s">
        <v>101</v>
      </c>
      <c r="B63" s="22" t="s">
        <v>102</v>
      </c>
      <c r="C63" s="28">
        <f>C64</f>
        <v>302.51</v>
      </c>
      <c r="D63" s="28">
        <f>D64</f>
        <v>0</v>
      </c>
      <c r="E63" s="28">
        <f>E64</f>
        <v>1630.95</v>
      </c>
      <c r="F63" s="28">
        <f t="shared" si="0"/>
        <v>539.1392020098509</v>
      </c>
      <c r="G63" s="28">
        <v>0</v>
      </c>
    </row>
    <row r="64" spans="1:7" s="19" customFormat="1" ht="93.75" customHeight="1">
      <c r="A64" s="20" t="s">
        <v>120</v>
      </c>
      <c r="B64" s="21" t="s">
        <v>103</v>
      </c>
      <c r="C64" s="29">
        <v>302.51</v>
      </c>
      <c r="D64" s="34">
        <v>0</v>
      </c>
      <c r="E64" s="34">
        <v>1630.95</v>
      </c>
      <c r="F64" s="34">
        <f t="shared" si="0"/>
        <v>539.1392020098509</v>
      </c>
      <c r="G64" s="46">
        <v>0</v>
      </c>
    </row>
    <row r="65" spans="1:7" ht="37.5">
      <c r="A65" s="12" t="s">
        <v>60</v>
      </c>
      <c r="B65" s="13" t="s">
        <v>61</v>
      </c>
      <c r="C65" s="28">
        <f>C66</f>
        <v>-8978.52</v>
      </c>
      <c r="D65" s="28">
        <f>D66</f>
        <v>-8978.52</v>
      </c>
      <c r="E65" s="28">
        <f>E66</f>
        <v>-8978.52</v>
      </c>
      <c r="F65" s="28">
        <f t="shared" si="0"/>
        <v>100</v>
      </c>
      <c r="G65" s="47">
        <f t="shared" si="1"/>
        <v>100</v>
      </c>
    </row>
    <row r="66" spans="1:7" ht="56.25">
      <c r="A66" s="16" t="s">
        <v>99</v>
      </c>
      <c r="B66" s="17" t="s">
        <v>86</v>
      </c>
      <c r="C66" s="29">
        <v>-8978.52</v>
      </c>
      <c r="D66" s="34">
        <v>-8978.52</v>
      </c>
      <c r="E66" s="27">
        <f>-9263.52+285</f>
        <v>-8978.52</v>
      </c>
      <c r="F66" s="34">
        <f t="shared" si="0"/>
        <v>100</v>
      </c>
      <c r="G66" s="46">
        <f t="shared" si="1"/>
        <v>100</v>
      </c>
    </row>
    <row r="67" spans="1:7" ht="25.5" customHeight="1">
      <c r="A67" s="12"/>
      <c r="B67" s="13" t="s">
        <v>58</v>
      </c>
      <c r="C67" s="28">
        <f>C6+C53</f>
        <v>19548848.12</v>
      </c>
      <c r="D67" s="28">
        <f>D6+D53</f>
        <v>4629050.359999999</v>
      </c>
      <c r="E67" s="28">
        <f>E6+E53</f>
        <v>3970363.2699999996</v>
      </c>
      <c r="F67" s="28">
        <f t="shared" si="0"/>
        <v>20.309960186032686</v>
      </c>
      <c r="G67" s="47">
        <f t="shared" si="1"/>
        <v>85.77057843890037</v>
      </c>
    </row>
    <row r="68" spans="3:7" s="53" customFormat="1" ht="31.5" customHeight="1">
      <c r="C68" s="48">
        <v>19548848122.48</v>
      </c>
      <c r="D68" s="48">
        <v>4629050360.88</v>
      </c>
      <c r="E68" s="48">
        <v>3970363269.77</v>
      </c>
      <c r="G68" s="49"/>
    </row>
    <row r="69" spans="3:5" ht="15">
      <c r="C69" s="49"/>
      <c r="E69" s="48">
        <v>285000</v>
      </c>
    </row>
    <row r="70" spans="3:5" ht="15">
      <c r="C70" s="49"/>
      <c r="E70" s="48">
        <f>SUM(E68:E69)</f>
        <v>3970648269.77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Мартынюк Никита Анатольевич</cp:lastModifiedBy>
  <cp:lastPrinted>2021-04-12T08:01:31Z</cp:lastPrinted>
  <dcterms:created xsi:type="dcterms:W3CDTF">2012-12-03T09:39:47Z</dcterms:created>
  <dcterms:modified xsi:type="dcterms:W3CDTF">2021-04-13T11:14:02Z</dcterms:modified>
  <cp:category/>
  <cp:version/>
  <cp:contentType/>
  <cp:contentStatus/>
</cp:coreProperties>
</file>