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00" activeTab="1"/>
  </bookViews>
  <sheets>
    <sheet name="2024" sheetId="1" r:id="rId1"/>
    <sheet name="2025" sheetId="2" r:id="rId2"/>
  </sheets>
  <definedNames>
    <definedName name="Z_0ABDCBE0_789A_48C1_9B84_1C1A82B9604B_.wvu.PrintArea" localSheetId="0" hidden="1">'2024'!$A$1:$C$7</definedName>
    <definedName name="Z_0ABDCBE0_789A_48C1_9B84_1C1A82B9604B_.wvu.PrintTitles" localSheetId="0" hidden="1">'2024'!$4:$5</definedName>
    <definedName name="Z_0F22DF55_A5BA_47E9_8393_9C83F3558F7B_.wvu.PrintArea" localSheetId="0" hidden="1">'2024'!$A$1:$D$151</definedName>
    <definedName name="Z_0F22DF55_A5BA_47E9_8393_9C83F3558F7B_.wvu.PrintTitles" localSheetId="0" hidden="1">'2024'!$4:$5</definedName>
    <definedName name="Z_13AB9109_ECCD_4FB1_9737_3D62B4E7DB8F_.wvu.PrintTitles" localSheetId="0" hidden="1">'2024'!$4:$5</definedName>
    <definedName name="Z_13DF3E3E_0023_47B3_BAF6_5BC4F0B04656_.wvu.PrintArea" localSheetId="0" hidden="1">'2024'!$A$1:$C$7</definedName>
    <definedName name="Z_13DF3E3E_0023_47B3_BAF6_5BC4F0B04656_.wvu.PrintTitles" localSheetId="0" hidden="1">'2024'!$4:$5</definedName>
    <definedName name="Z_1BEF2181_BC0A_4660_9AC3_A3A3AEFDA285_.wvu.PrintArea" localSheetId="0" hidden="1">'2024'!$A$1:$C$7</definedName>
    <definedName name="Z_1BEF2181_BC0A_4660_9AC3_A3A3AEFDA285_.wvu.PrintTitles" localSheetId="0" hidden="1">'2024'!$4:$5</definedName>
    <definedName name="Z_260387B0_B1F3_4AAF_947E_15E02CF4B4A4_.wvu.PrintArea" localSheetId="0" hidden="1">'2024'!$A$1:$D$152</definedName>
    <definedName name="Z_260387B0_B1F3_4AAF_947E_15E02CF4B4A4_.wvu.PrintTitles" localSheetId="0" hidden="1">'2024'!$4:$5</definedName>
    <definedName name="Z_2D3D08B4_F1A7_4138_B102_6B6CEB6CB6B0_.wvu.PrintTitles" localSheetId="0" hidden="1">'2024'!$4:$5</definedName>
    <definedName name="Z_386467DA_AE54_48DD_A0C0_0F29318F2700_.wvu.PrintTitles" localSheetId="0" hidden="1">'2024'!$4:$5</definedName>
    <definedName name="Z_54D3BCF1_2C0B_42E0_B856_B74ED4DD1A00_.wvu.PrintArea" localSheetId="0" hidden="1">'2024'!$A$1:$D$152</definedName>
    <definedName name="Z_58A50FC9_6F17_43B0_B0C0_903F08D6B6CB_.wvu.PrintArea" localSheetId="0" hidden="1">'2024'!$A$1:$C$7</definedName>
    <definedName name="Z_58A50FC9_6F17_43B0_B0C0_903F08D6B6CB_.wvu.PrintTitles" localSheetId="0" hidden="1">'2024'!$4:$5</definedName>
    <definedName name="Z_58A50FC9_6F17_43B0_B0C0_903F08D6B6CB_.wvu.Rows" localSheetId="0" hidden="1">'2024'!#REF!</definedName>
    <definedName name="Z_58EA18CC_91E9_4FF5_A1BC_86C89561BEAB_.wvu.PrintArea" localSheetId="0" hidden="1">'2024'!$A$1:$C$7</definedName>
    <definedName name="Z_58EA18CC_91E9_4FF5_A1BC_86C89561BEAB_.wvu.PrintTitles" localSheetId="0" hidden="1">'2024'!$4:$5</definedName>
    <definedName name="Z_5F0F2925_4F64_41C1_B986_29C5EDB3CF4C_.wvu.PrintArea" localSheetId="0" hidden="1">'2024'!$A$1:$C$7</definedName>
    <definedName name="Z_5F0F2925_4F64_41C1_B986_29C5EDB3CF4C_.wvu.PrintTitles" localSheetId="0" hidden="1">'2024'!$4:$5</definedName>
    <definedName name="Z_6534CE37_72FC_43CD_938E_9C2B8BA655A2_.wvu.PrintArea" localSheetId="0" hidden="1">'2024'!$A$1:$D$151</definedName>
    <definedName name="Z_6534CE37_72FC_43CD_938E_9C2B8BA655A2_.wvu.PrintTitles" localSheetId="0" hidden="1">'2024'!$4:$5</definedName>
    <definedName name="Z_677A1C2C_215F_4102_BEBC_58D3B87647DE_.wvu.PrintTitles" localSheetId="0" hidden="1">'2024'!$4:$5</definedName>
    <definedName name="Z_74B37B9C_2526_431A_B55C_D4A4048B8181_.wvu.PrintTitles" localSheetId="0" hidden="1">'2024'!$4:$5</definedName>
    <definedName name="Z_7AAF5922_39F8_4282_B83D_A48B18C8B156_.wvu.PrintArea" localSheetId="0" hidden="1">'2024'!$A$1:$D$152</definedName>
    <definedName name="Z_7AAF5922_39F8_4282_B83D_A48B18C8B156_.wvu.PrintTitles" localSheetId="0" hidden="1">'2024'!$4:$5</definedName>
    <definedName name="Z_8ADB82F7_BC94_4A32_9680_8CFBAC1E956D_.wvu.PrintTitles" localSheetId="0" hidden="1">'2024'!$4:$5</definedName>
    <definedName name="Z_9D807E20_0DCE_4079_B453_713D96B99B15_.wvu.PrintTitles" localSheetId="0" hidden="1">'2024'!$4:$5</definedName>
    <definedName name="Z_9E1457AD_2F1E_40DE_98F3_31869029BCA4_.wvu.PrintArea" localSheetId="0" hidden="1">'2024'!$A$1:$C$7</definedName>
    <definedName name="Z_9E1457AD_2F1E_40DE_98F3_31869029BCA4_.wvu.PrintTitles" localSheetId="0" hidden="1">'2024'!$4:$5</definedName>
    <definedName name="Z_AF030647_8264_4336_A0BC_EB17CF61641D_.wvu.PrintArea" localSheetId="0" hidden="1">'2024'!$A$1:$C$7</definedName>
    <definedName name="Z_AF030647_8264_4336_A0BC_EB17CF61641D_.wvu.PrintTitles" localSheetId="0" hidden="1">'2024'!$4:$5</definedName>
    <definedName name="Z_B0F5B057_653B_4F95_BADE_41F17396D177_.wvu.PrintTitles" localSheetId="0" hidden="1">'2024'!$4:$5</definedName>
    <definedName name="Z_BC1DE83E_639E_483B_8415_9C0564827C30_.wvu.PrintArea" localSheetId="0" hidden="1">'2024'!$A$1:$C$7</definedName>
    <definedName name="Z_BC1DE83E_639E_483B_8415_9C0564827C30_.wvu.PrintTitles" localSheetId="0" hidden="1">'2024'!$4:$5</definedName>
    <definedName name="Z_C05F61D9_2CE1_4F8D_A59F_231C44DC7E34_.wvu.PrintArea" localSheetId="0" hidden="1">'2024'!$A$1:$D$151</definedName>
    <definedName name="Z_C05F61D9_2CE1_4F8D_A59F_231C44DC7E34_.wvu.PrintTitles" localSheetId="0" hidden="1">'2024'!$4:$5</definedName>
    <definedName name="Z_C4F1229C_F644_49BB_B399_CB0E66F0A536_.wvu.PrintArea" localSheetId="0" hidden="1">'2024'!$A$1:$D$151</definedName>
    <definedName name="Z_C4F1229C_F644_49BB_B399_CB0E66F0A536_.wvu.PrintTitles" localSheetId="0" hidden="1">'2024'!$4:$5</definedName>
    <definedName name="Z_C970CA83_32AE_4431_A484_D39AFCC7C600_.wvu.PrintTitles" localSheetId="0" hidden="1">'2024'!$4:$5</definedName>
    <definedName name="Z_D67D0B2C_3E73_4124_8533_50B50CCB7689_.wvu.PrintTitles" localSheetId="0" hidden="1">'2024'!$4:$5</definedName>
    <definedName name="Z_D8163073_459B_4CC1_A84A_17AEAE2E4AA8_.wvu.PrintTitles" localSheetId="0" hidden="1">'2024'!$4:$5</definedName>
    <definedName name="Z_D963C193_9B68_47A7_AFD2_A31FAC2CD833_.wvu.PrintTitles" localSheetId="0" hidden="1">'2024'!$4:$5</definedName>
    <definedName name="Z_DCA91301_5B54_4759_973D_532AD1A8E537_.wvu.PrintTitles" localSheetId="0" hidden="1">'2024'!$4:$5</definedName>
    <definedName name="Z_E6F5D563_72F7_4B76_A0D3_D57D74D01F2C_.wvu.PrintArea" localSheetId="0" hidden="1">'2024'!$A$1:$D$151</definedName>
    <definedName name="Z_E6F5D563_72F7_4B76_A0D3_D57D74D01F2C_.wvu.PrintTitles" localSheetId="0" hidden="1">'2024'!$4:$5</definedName>
    <definedName name="Z_EA904501_275C_461C_BCF8_DADB9AF1ADB5_.wvu.PrintArea" localSheetId="0" hidden="1">'2024'!$A$1:$C$7</definedName>
    <definedName name="Z_EA904501_275C_461C_BCF8_DADB9AF1ADB5_.wvu.PrintTitles" localSheetId="0" hidden="1">'2024'!$4:$5</definedName>
    <definedName name="Z_F1845C8C_E450_491E_87F6_3A3ADFD87BBB_.wvu.PrintTitles" localSheetId="0" hidden="1">'2024'!$4:$5</definedName>
    <definedName name="Z_F59AD919_7FD1_4BB0_B86D_264A895B1B9E_.wvu.PrintArea" localSheetId="0" hidden="1">'2024'!$A$1:$D$151</definedName>
    <definedName name="Z_F59AD919_7FD1_4BB0_B86D_264A895B1B9E_.wvu.PrintTitles" localSheetId="0" hidden="1">'2024'!$4:$5</definedName>
    <definedName name="_xlnm.Print_Titles" localSheetId="0">'2024'!$4:$5</definedName>
    <definedName name="_xlnm.Print_Area" localSheetId="0">'2024'!$A$1:$D$151</definedName>
  </definedNames>
  <calcPr calcId="145621"/>
  <customWorkbookViews>
    <customWorkbookView name="Петровская Анна Игоревна - Личное представление" guid="{F59AD919-7FD1-4BB0-B86D-264A895B1B9E}" mergeInterval="0" personalView="1" xWindow="19" yWindow="46" windowWidth="1510" windowHeight="958" activeSheetId="1"/>
    <customWorkbookView name="Решетникова Ирина Александровна - Личное представление" guid="{2D3D08B4-F1A7-4138-B102-6B6CEB6CB6B0}" mergeInterval="0" personalView="1" maximized="1" xWindow="-8" yWindow="-8" windowWidth="1936" windowHeight="1056" activeSheetId="1"/>
    <customWorkbookView name="Теляга Инна Альбертовна - Личное представление" guid="{D8163073-459B-4CC1-A84A-17AEAE2E4AA8}" mergeInterval="0" personalView="1" xWindow="65" windowWidth="1855" windowHeight="1040" activeSheetId="3"/>
    <customWorkbookView name="Михайлишина Оксана Николаевна - Личное представление" guid="{6534CE37-72FC-43CD-938E-9C2B8BA655A2}" mergeInterval="0" personalView="1" maximized="1" xWindow="-8" yWindow="-8" windowWidth="1936" windowHeight="1056" activeSheetId="1"/>
    <customWorkbookView name="Клименко Ольга Александровна - Личное представление" guid="{677A1C2C-215F-4102-BEBC-58D3B87647DE}" mergeInterval="0" personalView="1" maximized="1" xWindow="-8" yWindow="-8" windowWidth="1936" windowHeight="1056" activeSheetId="1"/>
    <customWorkbookView name="Верба Аксана Николаевна - Личное представление" guid="{F1845C8C-E450-491E-87F6-3A3ADFD87BBB}" mergeInterval="0" personalView="1" maximized="1" windowWidth="1177" windowHeight="741" activeSheetId="1" showComments="commIndAndComment"/>
    <customWorkbookView name="Плесовских ИА - Личное представление" guid="{1BEF2181-BC0A-4660-9AC3-A3A3AEFDA285}" mergeInterval="0" personalView="1" maximized="1" xWindow="1" yWindow="1" windowWidth="1276" windowHeight="794" activeSheetId="1"/>
    <customWorkbookView name="Крылова Людмила Петровна - Личное представление" guid="{0ABDCBE0-789A-48C1-9B84-1C1A82B9604B}" mergeInterval="0" personalView="1" maximized="1" xWindow="1" yWindow="1" windowWidth="1221" windowHeight="731" activeSheetId="1"/>
    <customWorkbookView name="Шаповалова Людмила Николаевна - Личное представление" guid="{5F0F2925-4F64-41C1-B986-29C5EDB3CF4C}" mergeInterval="0" personalView="1" maximized="1" xWindow="1" yWindow="1" windowWidth="1276" windowHeight="748" activeSheetId="1"/>
    <customWorkbookView name="Шульц Любовь Георгиевна - Личное представление" guid="{BC1DE83E-639E-483B-8415-9C0564827C30}" mergeInterval="0" personalView="1" maximized="1" windowWidth="1596" windowHeight="655" activeSheetId="1"/>
    <customWorkbookView name="Кожапенко Ольга Александровна - Личное представление" guid="{58EA18CC-91E9-4FF5-A1BC-86C89561BEAB}" mergeInterval="0" personalView="1" maximized="1" windowWidth="1276" windowHeight="773" activeSheetId="1"/>
    <customWorkbookView name="Василенко Галина Михайловна - Личное представление" guid="{13DF3E3E-0023-47B3-BAF6-5BC4F0B04656}" mergeInterval="0" personalView="1" maximized="1" xWindow="1" yWindow="1" windowWidth="1276" windowHeight="748" activeSheetId="1"/>
    <customWorkbookView name="Шипицина Екатерина Васильевна - Личное представление" guid="{AF030647-8264-4336-A0BC-EB17CF61641D}" mergeInterval="0" personalView="1" windowWidth="1916" windowHeight="835" activeSheetId="1"/>
    <customWorkbookView name="Теляга ИА - Личное представление" guid="{58A50FC9-6F17-43B0-B0C0-903F08D6B6CB}" mergeInterval="0" personalView="1" maximized="1" xWindow="1" yWindow="1" windowWidth="1276" windowHeight="794" activeSheetId="1"/>
    <customWorkbookView name="Алексанина Виктория Олеговна - Личное представление" guid="{9E1457AD-2F1E-40DE-98F3-31869029BCA4}" mergeInterval="0" personalView="1" maximized="1" xWindow="-8" yWindow="-8" windowWidth="1936" windowHeight="1056" activeSheetId="1"/>
    <customWorkbookView name="Куленко Марина  Николаевна - Личное представление" guid="{31EBE298-72ED-49A3-88F5-87F98A6F238B}" mergeInterval="0" personalView="1" maximized="1" windowWidth="1258" windowHeight="682" activeSheetId="1"/>
    <customWorkbookView name="Рябоконова Екатерина Николаевна - Личное представление" guid="{74B37B9C-2526-431A-B55C-D4A4048B8181}" mergeInterval="0" personalView="1" maximized="1" xWindow="-8" yWindow="-8" windowWidth="1936" windowHeight="1056" activeSheetId="3"/>
    <customWorkbookView name="Руднева Ольга Георгиевна - Личное представление" guid="{9D807E20-0DCE-4079-B453-713D96B99B15}" mergeInterval="0" personalView="1" xWindow="-8" yWindow="-8" windowWidth="1928" windowHeight="1056" activeSheetId="1" showComments="commIndAndComment"/>
    <customWorkbookView name="Гудкова Ирина Витальевна - Личное представление" guid="{54D3BCF1-2C0B-42E0-B856-B74ED4DD1A00}" mergeInterval="0" personalView="1" maximized="1" xWindow="-8" yWindow="-8" windowWidth="1936" windowHeight="1056" activeSheetId="1"/>
    <customWorkbookView name="Грицканюк Диана Александровна - Личное представление" guid="{13AB9109-ECCD-4FB1-9737-3D62B4E7DB8F}" mergeInterval="0" personalView="1" maximized="1" xWindow="-8" yWindow="-8" windowWidth="1936" windowHeight="1056" activeSheetId="1"/>
    <customWorkbookView name="Морозова Анна Александровна - Личное представление" guid="{386467DA-AE54-48DD-A0C0-0F29318F2700}" mergeInterval="0" personalView="1" maximized="1" xWindow="-8" yWindow="-8" windowWidth="1936" windowHeight="1056" activeSheetId="1"/>
    <customWorkbookView name="Давыдова Ольга Александровна - Личное представление" guid="{0F22DF55-A5BA-47E9-8393-9C83F3558F7B}" mergeInterval="0" personalView="1" maximized="1" xWindow="-8" yWindow="-8" windowWidth="1936" windowHeight="1056" activeSheetId="1"/>
    <customWorkbookView name="Кузьмина Светлана Юрьевна - Личное представление" guid="{DCA91301-5B54-4759-973D-532AD1A8E537}" mergeInterval="0" personalView="1" xWindow="84" yWindow="84" windowWidth="1645" windowHeight="1040" activeSheetId="1"/>
    <customWorkbookView name="Сигильетова Анна Ивановна - Личное представление" guid="{C970CA83-32AE-4431-A484-D39AFCC7C600}" mergeInterval="0" personalView="1" maximized="1" xWindow="-8" yWindow="-8" windowWidth="1936" windowHeight="1056" activeSheetId="1"/>
    <customWorkbookView name="Кадырова Виктория Олеговна - Личное представление" guid="{B0F5B057-653B-4F95-BADE-41F17396D177}" mergeInterval="0" personalView="1" maximized="1" xWindow="-8" yWindow="-8" windowWidth="1936" windowHeight="1056" activeSheetId="1"/>
    <customWorkbookView name="Жукова Евгения Александровна - Личное представление" guid="{260387B0-B1F3-4AAF-947E-15E02CF4B4A4}" mergeInterval="0" personalView="1" maximized="1" xWindow="-8" yWindow="-8" windowWidth="1936" windowHeight="1056" activeSheetId="1"/>
    <customWorkbookView name="Зенина Анна Эдуардовна - Личное представление" guid="{7AAF5922-39F8-4282-B83D-A48B18C8B156}" mergeInterval="0" personalView="1" maximized="1" windowWidth="1916" windowHeight="796" activeSheetId="1"/>
    <customWorkbookView name="Шмидт Татьяна Николаевна - Личное представление" guid="{D963C193-9B68-47A7-AFD2-A31FAC2CD833}" mergeInterval="0" personalView="1" maximized="1" xWindow="-8" yWindow="-8" windowWidth="1936" windowHeight="1056" activeSheetId="1"/>
    <customWorkbookView name="Карелина Наталья Игоревна - Личное представление" guid="{D67D0B2C-3E73-4124-8533-50B50CCB7689}" mergeInterval="0" personalView="1" maximized="1" xWindow="-8" yWindow="-8" windowWidth="1936" windowHeight="1056" activeSheetId="1"/>
    <customWorkbookView name="Белова Татьяна Владимировна - Личное представление" guid="{C05F61D9-2CE1-4F8D-A59F-231C44DC7E34}" mergeInterval="0" personalView="1" maximized="1" xWindow="-9" yWindow="-9" windowWidth="1938" windowHeight="1050" activeSheetId="1"/>
    <customWorkbookView name="Кирилюк Елена Викторовна - Личное представление" guid="{8ADB82F7-BC94-4A32-9680-8CFBAC1E956D}" mergeInterval="0" personalView="1" maximized="1" xWindow="-8" yWindow="-8" windowWidth="1936" windowHeight="1056" activeSheetId="1"/>
    <customWorkbookView name="Насонова Светлана Владимировна - Личное представление" guid="{E6F5D563-72F7-4B76-A0D3-D57D74D01F2C}" mergeInterval="0" personalView="1" maximized="1" xWindow="-8" yWindow="-8" windowWidth="1936" windowHeight="1056" activeSheetId="1"/>
    <customWorkbookView name="Бессмертных Людмила Александровна - Личное представление" guid="{C4F1229C-F644-49BB-B399-CB0E66F0A536}" mergeInterval="0" personalView="1" maximized="1" windowWidth="1916" windowHeight="855" activeSheetId="1"/>
  </customWorkbookViews>
</workbook>
</file>

<file path=xl/calcChain.xml><?xml version="1.0" encoding="utf-8"?>
<calcChain xmlns="http://schemas.openxmlformats.org/spreadsheetml/2006/main">
  <c r="B138" i="1" l="1"/>
  <c r="B128" i="1" l="1"/>
  <c r="B124" i="1" s="1"/>
  <c r="B55" i="1"/>
  <c r="B45" i="1" s="1"/>
  <c r="B40" i="1" l="1"/>
  <c r="B66" i="1"/>
  <c r="B59" i="1"/>
  <c r="B10" i="1" l="1"/>
  <c r="B9" i="1" s="1"/>
  <c r="B143" i="1" l="1"/>
  <c r="B70" i="1"/>
  <c r="B112" i="1"/>
  <c r="B93" i="1" s="1"/>
  <c r="B43" i="1"/>
  <c r="B38" i="1"/>
  <c r="B18" i="1"/>
  <c r="B17" i="1" s="1"/>
  <c r="B14" i="1"/>
  <c r="B13" i="1" s="1"/>
  <c r="B81" i="1" l="1"/>
  <c r="B24" i="1" l="1"/>
  <c r="B90" i="1" l="1"/>
  <c r="B88" i="1"/>
  <c r="B77" i="1" l="1"/>
  <c r="B76" i="1"/>
  <c r="B75" i="1"/>
  <c r="B73" i="1"/>
  <c r="B134" i="1"/>
  <c r="B132" i="1" l="1"/>
  <c r="B92" i="1" s="1"/>
  <c r="B148" i="1"/>
  <c r="B147" i="1" s="1"/>
  <c r="B150" i="1" s="1"/>
  <c r="B63" i="1" l="1"/>
  <c r="B79" i="1"/>
  <c r="B74" i="1"/>
  <c r="B42" i="1" l="1"/>
  <c r="B69" i="1"/>
  <c r="B9" i="2"/>
  <c r="B11" i="2"/>
  <c r="B12" i="2"/>
  <c r="B68" i="1" l="1"/>
  <c r="B8" i="2"/>
  <c r="B32" i="1"/>
  <c r="B36" i="1" l="1"/>
  <c r="B14" i="2" l="1"/>
  <c r="B15" i="2" s="1"/>
  <c r="B27" i="1" l="1"/>
  <c r="B29" i="1"/>
  <c r="B137" i="1"/>
  <c r="B136" i="1" l="1"/>
  <c r="B16" i="1"/>
  <c r="B8" i="1" l="1"/>
  <c r="B145" i="1" s="1"/>
  <c r="B151" i="1" s="1"/>
</calcChain>
</file>

<file path=xl/sharedStrings.xml><?xml version="1.0" encoding="utf-8"?>
<sst xmlns="http://schemas.openxmlformats.org/spreadsheetml/2006/main" count="292" uniqueCount="239">
  <si>
    <t>ИТОГО РАСХОДОВ:</t>
  </si>
  <si>
    <t>ПОЯСНИТЕЛЬНАЯ ЗАПИСКА</t>
  </si>
  <si>
    <t>тыс. рублей</t>
  </si>
  <si>
    <t>Правовое основание, регламентирующее расходное обязательство муниципального образования</t>
  </si>
  <si>
    <t xml:space="preserve">Обоснование заявляемой потребности </t>
  </si>
  <si>
    <t>департамент по социальной политике администрации города Нижневартовска</t>
  </si>
  <si>
    <t>администрация города Нижневартовска</t>
  </si>
  <si>
    <t>Увеличение объемов бюджетных ассигнований</t>
  </si>
  <si>
    <t>департамент образования администрации города Нижневартовска</t>
  </si>
  <si>
    <t>Наименование (муниципальная программа, непрограммные направления деятельности, основное мероприятие, направление расходов)</t>
  </si>
  <si>
    <t>департамент финансов администрации города Нижневартовска</t>
  </si>
  <si>
    <t>департамент жилищно-коммунального хозяйства администрации города Нижневартовска</t>
  </si>
  <si>
    <t>ВСЕГО РАСХОДОВ НА 2024 ГОД:</t>
  </si>
  <si>
    <t>Муниципальная программа "Развитие социальной сферы города Нижневартовска"</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</si>
  <si>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</si>
  <si>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Муниципальная программа "Развитие образования города Нижневартовска"</t>
  </si>
  <si>
    <t>Муниципальная программа "Капитальное строительство и реконструкция объектов города Нижневартовска"</t>
  </si>
  <si>
    <t>Перемещение бюджетных ассигнований</t>
  </si>
  <si>
    <t>Муниципальная программа "Молодежь Нижневартовска"</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</si>
  <si>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</si>
  <si>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Дума города Нижневартовска</t>
  </si>
  <si>
    <t>Непрограммные направления деятельности:</t>
  </si>
  <si>
    <t>Муниципальная программа "Социальная поддержка и социальная помощь для отдельных категорий граждан в городе Нижневартовске"</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</si>
  <si>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</si>
  <si>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Муниципальная программа "Профилактика правонарушений и терроризма в городе Нижневартовске"</t>
  </si>
  <si>
    <t>Уменьшение объемов бюджетных ассигнований</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</si>
  <si>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</si>
  <si>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ВСЕГО РАСХОДОВ НА 2025 ГОД:</t>
  </si>
  <si>
    <t>Муниципальная программа "Развитие жилищно-коммунального хозяйства города Нижневартовска"</t>
  </si>
  <si>
    <t>2025 год</t>
  </si>
  <si>
    <r>
      <t xml:space="preserve">Объем бюджетных ассигнований, 
</t>
    </r>
    <r>
      <rPr>
        <sz val="14"/>
        <rFont val="Times New Roman"/>
        <family val="1"/>
        <charset val="204"/>
      </rPr>
      <t>тыс. рублей</t>
    </r>
  </si>
  <si>
    <t>2024 год</t>
  </si>
  <si>
    <t>по расходам, выносимым на рассмотрение Думы города Нижневартовска на сентябрь 2024 года</t>
  </si>
  <si>
    <t xml:space="preserve">Управление резервными средствами бюджета города: </t>
  </si>
  <si>
    <t>- резервный фонд администрации города</t>
  </si>
  <si>
    <t>- зарезервированные средства на реализацию инициативных проектов</t>
  </si>
  <si>
    <t>Муниципальная программа "Развитие малого и среднего предпринимательства на территории города Нижневартовска"</t>
  </si>
  <si>
    <t>Пункт 3 части 1 статьи 17 Федерального закона Российской Федерации от 06.10.2003 №131-ФЗ "Об общих принципах организации местного самоуправления в Российской Федерации"</t>
  </si>
  <si>
    <t>Постановление администрации города Нижневартовска от 26.04.2021 №336 "Об утверждении порядка предоставления субсидии субъектам малого и среднего предпринимательства"</t>
  </si>
  <si>
    <t>Пункт 5 части 1 статьи 16 Федерального закона от 06.10.2003 №131-ФЗ "Об общих принципах организации местного самоуправления в Российской Федерации"</t>
  </si>
  <si>
    <r>
      <t>Основное мероприятие "Содержание автомобильных дорог местного значения в границах городского округа и искусственных сооружений на них"</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</si>
  <si>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Управление резервными средствами бюджета города</t>
  </si>
  <si>
    <t>Часть 1 статьи 16 Федерального закона от 06.10.2003 №131-ФЗ "Об общих принципах организации местного самоуправления в Российской Федерации"</t>
  </si>
  <si>
    <t>Средства бюджета города на пополнение резервного фонда администрации города</t>
  </si>
  <si>
    <r>
      <t>Основное мероприятие "Финансовая поддержка субъектов малого и среднего предпринимательства, осуществляющих социально значимые виды деятельности в муниципальном образовании" (в</t>
    </r>
    <r>
      <rPr>
        <i/>
        <sz val="14"/>
        <rFont val="Times New Roman"/>
        <family val="1"/>
        <charset val="204"/>
      </rPr>
      <t>озмещение затрат субъектам малого и среднего предпринимательства)</t>
    </r>
  </si>
  <si>
    <t>Статья 242.2 Бюджетного кодекса Российской Федерации</t>
  </si>
  <si>
    <t xml:space="preserve">Средства бюджета города на уплату поступивших в адрес администрации города Нижневартовска исполнительных листов </t>
  </si>
  <si>
    <r>
      <t>Основное мероприятие "Обеспечение деятельности муниципального казенного учреждения "Управление капитального строительства города Нижневартовска"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</si>
  <si>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t>Средства бюджета города на обеспечение деятельности МБУ "УпоДХБ г. Нижневартовск" (на поставку горюче-смазочных материалов). Расчет произведен на основании прогнозных значений потребности в горюче-смазочных материалах</t>
  </si>
  <si>
    <t>Пункт 19 части 1 статьи 16 Федерального закона от 06.10.2003 №131-ФЗ "Об общих принципах организации местного самоуправления в Российской Федерации"</t>
  </si>
  <si>
    <r>
      <t xml:space="preserve">Основное мероприятие "Обеспечение подготовки спортивного резерва и сборных команд города по видам спорта" </t>
    </r>
    <r>
      <rPr>
        <i/>
        <sz val="14"/>
        <rFont val="Times New Roman"/>
        <family val="1"/>
        <charset val="204"/>
      </rPr>
      <t>(расходы на обеспечение деятельности (оказание услуг, выполнение работ) муниципальных учреждений)</t>
    </r>
  </si>
  <si>
    <r>
      <t>Основное мероприятие "Создание условий, ориентирующих граждан на здоровый образ жизни, в том числе на занятия физической культурой и массовым спортом"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t>
    </r>
  </si>
  <si>
    <r>
      <t xml:space="preserve">Основное мероприятие "Создание условий для осуществления эффективной деятельности муниципальных учреждений" </t>
    </r>
    <r>
      <rPr>
        <i/>
        <sz val="14"/>
        <rFont val="Times New Roman"/>
        <family val="1"/>
        <charset val="204"/>
      </rPr>
      <t>(расходы на обеспечение деятельности (оказание услуг, выполнение работ) муниципальных учреждений)</t>
    </r>
  </si>
  <si>
    <r>
      <t xml:space="preserve">Основное мероприятие "Развитие дополнительного образования детей в детских школах искусств и в музыкальной школе" </t>
    </r>
    <r>
      <rPr>
        <i/>
        <sz val="14"/>
        <rFont val="Times New Roman"/>
        <family val="1"/>
        <charset val="204"/>
      </rPr>
      <t>(расходы на обеспечение деятельности (оказание услуг, выполнение работ) муниципальных учреждений)</t>
    </r>
  </si>
  <si>
    <t>Пункт 13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01.06.2012 №761 "О национальной стратегии действий в интересах детей на 2012 – 2017 годы"</t>
  </si>
  <si>
    <r>
      <t xml:space="preserve">Основное мероприятие "Реализация мероприятий, направленных на развитие культуры и искусства" </t>
    </r>
    <r>
      <rPr>
        <i/>
        <sz val="14"/>
        <rFont val="Times New Roman"/>
        <family val="1"/>
        <charset val="204"/>
      </rPr>
      <t>(расходы на обеспечение деятельности (оказание услуг, выполнение работ) муниципальных учреждений)</t>
    </r>
  </si>
  <si>
    <t>Пункт 17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</si>
  <si>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r>
      <t>Основное мероприятие "Реализация мероприятий, направленных на развитие музейного дела"</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</si>
  <si>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Пункт 17.1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</si>
  <si>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r>
      <t xml:space="preserve">Основное мероприятие "Организация библиотечного обслуживания населения" </t>
    </r>
    <r>
      <rPr>
        <i/>
        <sz val="14"/>
        <rFont val="Times New Roman"/>
        <family val="1"/>
        <charset val="204"/>
      </rPr>
      <t>(расходы на обеспечение деятельности (оказание услуг, выполнение работ) муниципальных учреждений)</t>
    </r>
  </si>
  <si>
    <t>Пункт 16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07.05.2012 №597 "О мероприятиях по реализации государственной социальной политики"</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</si>
  <si>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педагогических работников муниципальных учреждений дополнительного образования, в связи с уточнением целевого показателя средней заработной платы  с 95 326,00 рублей  до 102 094,10  рублей</t>
  </si>
  <si>
    <t>Муниципальная программа "Управление муниципальными финансами в городе Нижневартовске"</t>
  </si>
  <si>
    <t>Пункт 13 части 1 статьи 16 Федерального закона от 06.10.2003 №131-ФЗ "Об общих принципах организации местного самоуправления в Российской Федерации"</t>
  </si>
  <si>
    <t>Пункт 17 части 1 статьи 16 Федерального закона от 06.10.2003 №131-ФЗ "Об общих принципах организации местного самоуправления в Российской Федерации"</t>
  </si>
  <si>
    <t>Пункт 16 части 1 статьи 16 Федерального закона от 06.10.2003 №131-ФЗ "Об общих принципах организации местного самоуправления в Российской Федерации"</t>
  </si>
  <si>
    <r>
      <t xml:space="preserve">Основное мероприятие "Обеспечение функционирования и развития систем видеонаблюдения в сфере общественного порядка на территории города" </t>
    </r>
    <r>
      <rPr>
        <i/>
        <sz val="14"/>
        <rFont val="Times New Roman"/>
        <family val="1"/>
        <charset val="204"/>
      </rPr>
      <t>(реализация мероприятий по профилактике правонарушений)</t>
    </r>
  </si>
  <si>
    <r>
      <t xml:space="preserve">Основное мероприятие "Повышение уровня антитеррористической защищенности муниципальных объектов" </t>
    </r>
    <r>
      <rPr>
        <i/>
        <sz val="14"/>
        <rFont val="Times New Roman"/>
        <family val="1"/>
        <charset val="204"/>
      </rPr>
      <t>(реализация мероприятий по профилактике терроризма)</t>
    </r>
  </si>
  <si>
    <t>Пункт 16 части 1 статьи 16.1 Федерального закона от 06.10.2003 №131-ФЗ "Об общих принципах организации местного самоуправления в Российской Федерации"</t>
  </si>
  <si>
    <r>
      <t xml:space="preserve">Основное мероприятие "Обеспечение доступности объектов и услуг учреждений, подведомственных департаменту по социальной политике администрации города, для инвалидов и других маломобильных групп населения" </t>
    </r>
    <r>
      <rPr>
        <i/>
        <sz val="14"/>
        <rFont val="Times New Roman"/>
        <family val="1"/>
        <charset val="204"/>
      </rPr>
      <t>(реализация мероприятий по обеспечению доступности объектов и услуг для инвалидов и других маломобильных групп населения)</t>
    </r>
  </si>
  <si>
    <r>
      <t>Основное мероприятие "Реализация основных общеобразовательных программ в организациях дошкольного образования"</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</si>
  <si>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Основное мероприятие "Реализация основных общеобразовательных программ в общеобразовательных организациях"</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</si>
  <si>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r>
      <t xml:space="preserve">Основное мероприятие "Реализация дополнительных общеобразовательных программ в организациях дополнительного образования" </t>
    </r>
    <r>
      <rPr>
        <i/>
        <sz val="14"/>
        <rFont val="Times New Roman"/>
        <family val="1"/>
        <charset val="204"/>
      </rPr>
      <t>(расходы на обеспечение деятельности (оказание услуг, выполнение работ) муниципальных учреждений)</t>
    </r>
  </si>
  <si>
    <t>Пункт 17.1 части 1 статьи 16 Федерального закона от 06.10.2003 №131-ФЗ "Об общих принципах организации местного самоуправления в Российской Федерации"</t>
  </si>
  <si>
    <r>
      <t>Основное мероприятие "Обеспечение безопасности дорожного движения на автомобильных дорогах местного значения в границах городского округа"</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</si>
  <si>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Средства бюджета города на пополнение городского резерва материальных ресурсов.  Объем расходов определен на основании мониторинга коммерческих предложений</t>
  </si>
  <si>
    <r>
      <t>Основное мероприятие "Обеспечение пожарной безопасности объектов сферы культуры"</t>
    </r>
    <r>
      <rPr>
        <i/>
        <sz val="14"/>
        <rFont val="Times New Roman"/>
        <family val="1"/>
        <charset val="204"/>
      </rPr>
      <t xml:space="preserve"> (выполнение первоочередных мероприятий по обеспечению пожарной безопасности на объектах муниципальной собственности)</t>
    </r>
  </si>
  <si>
    <r>
      <t xml:space="preserve">Основное мероприятие "Социальная поддержка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t>
    </r>
    <r>
      <rPr>
        <i/>
        <sz val="14"/>
        <rFont val="Times New Roman"/>
        <family val="1"/>
        <charset val="204"/>
      </rPr>
      <t>(единовременная выплата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r>
  </si>
  <si>
    <r>
      <t>Основное мероприятие "Социальная помощь гражданам, оказавшимся в трудной или экстремальной жизненной ситуации"</t>
    </r>
    <r>
      <rPr>
        <i/>
        <sz val="14"/>
        <rFont val="Times New Roman"/>
        <family val="1"/>
        <charset val="204"/>
      </rPr>
      <t xml:space="preserve"> (единовременная материальная выплата )</t>
    </r>
  </si>
  <si>
    <r>
      <t>Основное мероприятие "Социальная помощь отдельным категориям граждан на приобретение новогодних детских подарков"</t>
    </r>
    <r>
      <rPr>
        <i/>
        <sz val="14"/>
        <rFont val="Times New Roman"/>
        <family val="1"/>
        <charset val="204"/>
      </rPr>
      <t xml:space="preserve"> (приобретение новогодних детских подарков с целью их дальнейшего предоставления детям граждан, принимающих (принимавших) участие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 и граждан, призванным на военную службу по мобилизации в Вооруженные Силы Российской Федерации для участия в специальной военной операции на территориях Украины, Донецкой Народной Республики, Луганской Народной Республики, Запорожской области и Херсонской области)</t>
    </r>
  </si>
  <si>
    <t>Пункт 23 части 1 статьи 16 Федерального закона от 06.10.2003 №131-ФЗ "Об общих принципах организации местного самоуправления в Российской Федерации"</t>
  </si>
  <si>
    <t>Пункт 25 части 1 статьи 16 Федерального закона от 06.10.2003 №131-ФЗ "Об общих принципах организации местного самоуправления в Российской Федерации"</t>
  </si>
  <si>
    <r>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r>
    <r>
      <rPr>
        <i/>
        <sz val="14"/>
        <rFont val="Times New Roman"/>
        <family val="1"/>
        <charset val="204"/>
      </rPr>
      <t xml:space="preserve"> (расходы на обеспечение деятельности (оказание услуг, выполнение работ) муниципальных учреждений)</t>
    </r>
  </si>
  <si>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</si>
  <si>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 xml:space="preserve">Средства бюджета города на уплату поступившего в адрес администрации города Нижневартовска исполнительного листа от 18.06.2024 ФС№041318552 в пользу общества с ограниченной ответственностью "Арикон-Т"  </t>
  </si>
  <si>
    <t>Пункт 10 части 1 статьи 16 главы 3 Федерального закона от 06.10.2003 №131-ФЗ "Об общих принципах организации местного самоуправления в Российской Федерации"</t>
  </si>
  <si>
    <r>
      <t xml:space="preserve">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 </t>
    </r>
    <r>
      <rPr>
        <i/>
        <sz val="14"/>
        <rFont val="Times New Roman"/>
        <family val="1"/>
        <charset val="204"/>
      </rPr>
      <t>(создание и содержание резервов материальных ресурсов (запасов) для предупреждения, ликвидации чрезвычайных ситуаций в целях гражданской обороны)</t>
    </r>
  </si>
  <si>
    <r>
      <t xml:space="preserve">Основное мероприятие "Обеспечение пожарной безопасности объектов сферы образования" </t>
    </r>
    <r>
      <rPr>
        <i/>
        <sz val="14"/>
        <rFont val="Times New Roman"/>
        <family val="1"/>
        <charset val="204"/>
      </rPr>
      <t>(выполнение первоочередных мероприятий по обеспечению пожарной безопасности на объектах муниципальной собственности)</t>
    </r>
  </si>
  <si>
    <t>Контрольно-счетный орган муниципального образования - счетная палата города Нижневартовска</t>
  </si>
  <si>
    <t>Обеспечение деятельности администрации города Нижневартовска:</t>
  </si>
  <si>
    <t>- расходы на обеспечение функций органов местного самоуправления</t>
  </si>
  <si>
    <t>-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t>
  </si>
  <si>
    <t>-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t>
  </si>
  <si>
    <t>-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t>
  </si>
  <si>
    <t>- 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</si>
  <si>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r>
      <t xml:space="preserve">Основное мероприятие "Реализация управленческих функций в области жилищно-коммунального хозяйства" </t>
    </r>
    <r>
      <rPr>
        <i/>
        <sz val="14"/>
        <rFont val="Times New Roman"/>
        <family val="1"/>
        <charset val="204"/>
      </rPr>
      <t>(расходы на обеспечение функций органов местного самоуправления)</t>
    </r>
  </si>
  <si>
    <t xml:space="preserve">Основное мероприятие "Реализация управленческих функций в области образования и создание условий для развития муниципальной системы образования": </t>
  </si>
  <si>
    <t>-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</si>
  <si>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r>
      <t xml:space="preserve">Основное мероприятие "Реализация управленческих функций в сфере социальной политики" </t>
    </r>
    <r>
      <rPr>
        <i/>
        <sz val="14"/>
        <rFont val="Times New Roman"/>
        <family val="1"/>
        <charset val="204"/>
      </rPr>
      <t>(расходы на обеспечение функций органов местного самоуправления)</t>
    </r>
  </si>
  <si>
    <r>
      <t xml:space="preserve">Основное мероприятие "Составление проекта бюджета города, организация исполнения бюджета города и формирование отчетности о его исполнении" </t>
    </r>
    <r>
      <rPr>
        <i/>
        <sz val="14"/>
        <rFont val="Times New Roman"/>
        <family val="1"/>
        <charset val="204"/>
      </rPr>
      <t>(расходы на обеспечение функций органов местного самоуправления)</t>
    </r>
  </si>
  <si>
    <r>
      <t xml:space="preserve">Основное мероприятие "Социальная поддержка гражданам, заключившим контракт о прохождении военной службы в Вооруженных силах Российской Федерации, направленным для выполнения задач в ходе специальной военной операции на территориях Донецкой Народной Республики, Луганской Народной Республики, Запорожской, Херсонской областей и Украины" </t>
    </r>
    <r>
      <rPr>
        <i/>
        <sz val="14"/>
        <rFont val="Times New Roman"/>
        <family val="1"/>
        <charset val="204"/>
      </rPr>
      <t>(единовременная денежная выплата гражданам, заключившим контракт о прохождении военной службы в Вооруженных силах Российской Федерации, направленным для выполнения задач в ходе специальной военной операции на территориях Донецкой Народной Республики, Луганской Народной Республики, Запорожской, Херсонской областей и Украины)</t>
    </r>
  </si>
  <si>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</si>
  <si>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 xml:space="preserve"> - изготовление персонифицированных транспортных карт для организации бесплатного проезда</t>
  </si>
  <si>
    <r>
      <t xml:space="preserve"> -  </t>
    </r>
    <r>
      <rPr>
        <i/>
        <sz val="14"/>
        <rFont val="Times New Roman"/>
        <family val="1"/>
        <charset val="204"/>
      </rPr>
      <t xml:space="preserve">социальная  выплата </t>
    </r>
  </si>
  <si>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21.08.2024 №448 "О дополнительной мере социальной поддержки гражданам, заключившим контракт о прохождении военной службы в Вооруженных силах Российской Федерации, направленным для выполнения задач в ходе специальной военной операции на территориях Донецкой Народной Республики, Луганской Народной Республики, Запорожской, Херсонской областей и Украины"</t>
  </si>
  <si>
    <t>Средства бюджета города на оказание социальной поддержки в виде единовременная выплата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из расчета 200,00 тыс. рублей *25 чел.</t>
  </si>
  <si>
    <t>- 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</si>
  <si>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r>
      <t>Обеспечение деятельности контрольно-счетного органа муниципального образования - счетной палаты города Нижневартовска</t>
    </r>
    <r>
      <rPr>
        <i/>
        <sz val="14"/>
        <rFont val="Times New Roman"/>
        <family val="1"/>
        <charset val="204"/>
      </rPr>
      <t xml:space="preserve"> (расходы на обеспечение функций органов местного самоуправления)</t>
    </r>
  </si>
  <si>
    <r>
      <t xml:space="preserve">Основное мероприятие "Обеспечение деятельности административной комиссии города Нижневартовска" </t>
    </r>
    <r>
      <rPr>
        <i/>
        <sz val="14"/>
        <rFont val="Times New Roman"/>
        <family val="1"/>
        <charset val="204"/>
      </rPr>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r>
  </si>
  <si>
    <r>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r>
    <r>
      <rPr>
        <i/>
        <sz val="14"/>
        <rFont val="Times New Roman"/>
        <family val="1"/>
        <charset val="204"/>
      </rPr>
      <t xml:space="preserve"> (возмещение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r>
  </si>
  <si>
    <t>Средства бюджета города на обеспечение деятельности МБУ "УпоДХБ г. Нижневартовск" на поставку автобусных павильонов:
8 210,71 тыс. рублей поставка и  монтаж теплого остановочного павильона без дополнительного мультимедийного оборудования и программного обеспечения на автобусной остановке общественного автотранспорта "Аэропорт (Нижневартовск)";
8 685,20 тыс. рублей поставка автобусных павильонов в количестве 12 шт. 
 Объем затрат определен согласно расчетов (обоснования) начальной (максимальной) цены контрактов</t>
  </si>
  <si>
    <r>
      <rPr>
        <sz val="14"/>
        <rFont val="Times New Roman"/>
        <family val="1"/>
        <charset val="204"/>
      </rPr>
      <t xml:space="preserve">Основное мероприятие "Реализация социальных гарантий, предоставляемых гражданам" </t>
    </r>
    <r>
      <rPr>
        <i/>
        <sz val="14"/>
        <rFont val="Times New Roman"/>
        <family val="1"/>
        <charset val="204"/>
      </rPr>
      <t>(пенсии за выслугу лет )</t>
    </r>
  </si>
  <si>
    <t>Статья 24 Федерального закона от 02.03.2007 №25-ФЗ "О муниципальной службе в Российской Федерации"; статья 17 Закона Ханты-Мансийского автономного округа - Югры от 20.07.2007 №113-оз "Об отдельных вопросах муниципальной службы в Ханты-Мансийском автономном округе - Югре"; решение Думы города от 26.04.2018 №341 "О Порядке назначения и выплаты пенсии за выслугу лет лицам, замещавшим муниципальные должности и должности муниципальной службы в органах местного самоуправления города Нижневартовска"</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</si>
  <si>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доведение заработной платы низкооплачиваемых категорий работников муниципальных учреждений  дополнительного образования до минимального размера оплаты труда (42 332,4 рублей)</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</si>
  <si>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доведение заработной платы низкооплачиваемых категорий работников  муниципального казенного учреждения "Управление материально-технического обеспечения деятельности органов местного самоуправления города Нижневартовска" до минимального размера оплаты труда (42 332,4 рублей)</t>
  </si>
  <si>
    <r>
      <t xml:space="preserve">Объем бюджетных ассигнований, 
</t>
    </r>
    <r>
      <rPr>
        <sz val="14"/>
        <color theme="1"/>
        <rFont val="Times New Roman"/>
        <family val="1"/>
        <charset val="204"/>
      </rPr>
      <t>тыс. рублей</t>
    </r>
  </si>
  <si>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доведение заработной платы низкооплачиваемых категорий работников МБУ "УпоДХБ г. Нижневартовск" до минимального размера оплаты труда (42 332,4 рублей)</t>
  </si>
  <si>
    <r>
      <t>Основное мероприятие "Содержание объектов  муниципальной собственности" (</t>
    </r>
    <r>
      <rPr>
        <i/>
        <sz val="14"/>
        <rFont val="Times New Roman"/>
        <family val="1"/>
        <charset val="204"/>
      </rPr>
      <t>содержание имущества, находящегося в муниципальной собственности</t>
    </r>
    <r>
      <rPr>
        <sz val="14"/>
        <rFont val="Times New Roman"/>
        <family val="1"/>
        <charset val="204"/>
      </rPr>
      <t>)</t>
    </r>
  </si>
  <si>
    <r>
      <t>Основное мероприятие "Осуществление материально-технического обеспечения органов местного самоуправления на решение вопросов местного значения" (</t>
    </r>
    <r>
      <rPr>
        <i/>
        <sz val="14"/>
        <rFont val="Times New Roman"/>
        <family val="1"/>
        <charset val="204"/>
      </rPr>
      <t>расходы на обеспечение деятельности (оказание услуг, выполнение работ) муниципальных учреждений</t>
    </r>
    <r>
      <rPr>
        <sz val="14"/>
        <rFont val="Times New Roman"/>
        <family val="1"/>
        <charset val="204"/>
      </rPr>
      <t xml:space="preserve">) </t>
    </r>
  </si>
  <si>
    <t>Средства бюджета города на текущий ремонт помещений МАУДО г. Нижневартовска "Детская школа искусств №2", в том числе: 
2 580,70 тыс. рублей - ремонт хореографического зала с устройством напольного покрытия; 1 209,13 тыс. рублей - ремонт с заменой дверей в классах, кабинетах на 1 и 2 этажей;
584,59 тыс. рублей - ремонт выставочного зала; 
358,93 тыс. рублей - ремонт входной группы (тамбур центрального входа); 
353,90 тыс. рублей - ремонт гардероба; 
280,65 тыс. рублей - ремонт раздевалки хореографического отделения. 
Объем средств определен на основании локальных сметных расчетов</t>
  </si>
  <si>
    <t>Средства бюджета города на обеспечение деятельности МАУДО г. Нижневартовска "Детская музыкальная школа имени Ю.Д. Кузнецова", в том числе:
3 447,00 тыс. рублей - приобретение автомобиля ГАЗ;
1 115,63 тыс. рублей - приобретение музыкальных инструментов;
890,00 тыс. рублей - приобретение мебели;
95,00 тыс. рублей - приобретение отделочных материалов для выполнения косметического ремонта помещений;
85,00 тыс. рублей - приобретение снегоуборочной техники.
Объем средств определен на основании коммерческих предложений</t>
  </si>
  <si>
    <t>Средства бюджета города на приобретение светового оборудования МБУ "Дворец культуры "Октябрь". Объем средств определен на основании коммерческого предложения</t>
  </si>
  <si>
    <t>Средства бюджета города на обеспечение деятельности МБУ "Дворец искусств", в том числе: 
2 580,00 тыс. рублей - приобретение автомобиля ГАЗ (бортовой);
2 499,00 тыс. рублей - приобретение проектора и тюля для сценографии.
Объем средств определен на основании коммерческих предложений</t>
  </si>
  <si>
    <t>Средства бюджета города на приобретение и установку светового оборудования в зрительный зал МБУ "Центр национальных культур". Объем средств определен на основании коммерческого предложения</t>
  </si>
  <si>
    <t>Средства бюджета города на обеспечение деятельности МБУ "Нижневартовский краеведческий музей им. Т.Д. Шуваева", в том числе:
3 000,00 тыс. рублей - ремонт кровель надворных построек музея истории русского быта;
1 123,41 тыс. рублей - приобретение оборудования  (для обеспечения постоянных и временных выставок);
400,00 тыс. рублей - выполнение работ по монтажу молниеотвода и заземляющего устройства зданий и сооружений Фондохранилища по адресу: ул. 60 лет Октября, д. 4П и музея истории русского быта по адресу: ул. Первомайская, д.15.
Объем средств определен на основании коммерческих предложений и локальных сметных расчетов</t>
  </si>
  <si>
    <t>Средства бюджета города на содержание и обслуживание Лыжно-биатлонного комплекса. Объем средств определен на основании  расчетов, коммерческих предложений</t>
  </si>
  <si>
    <t>Средства бюджета города на проведение ремонтных работ холодильного оборудования с заменой вентиляторов на крытом тренировочном хоккейном корте "Ледовый" МАУДО города Нижневартовска "СШОР "Самотлор". Объем средств определен на основании коммерческого предложения</t>
  </si>
  <si>
    <t>Средства бюджета города на текущий ремонт спортивного оздоровительного комплекса "Олимпия", в том числе: 
1 105,90 тыс. рублей - замена циркуляционных насосов (система отопления, вентиляции, водоснабжения); 
1 017,50 тыс. рублей - замена фильтрационных насосов (система водоподготовки бассейнов); 
666,60 тыс. рублей - перезагрузка циркуляционных фильтров в спортивном бассейне;
590,79 тыс. рублей - замена напольного покрытия в зале скалодрома;  
353,60 тыс. рублей - замена ультрафиолетовых установок в спортивном бассейне. 
Объем средств определен на основании коммерческих предложений и локально сметного расчета</t>
  </si>
  <si>
    <t>Средства бюджета города на оказание услуг по электротехническим испытаниям электрооборудования, измерению сопротивления изоляции электроустановок в ФСК "Триумф".
Объем средств определен на основании коммерческого предложения</t>
  </si>
  <si>
    <t>Средства бюджета города на утепление фасадов гаражных боксов на стадионе "Центральный".
Объем средств определен на основании локально сметного расчета</t>
  </si>
  <si>
    <t>Средства бюджета города на приобретение 2-х автобусов ПАЗ 320455–04.
Объем средств определен на основании коммерческого предложения</t>
  </si>
  <si>
    <t>Средства бюджета города на приобретение 2-х автомобилей ГАЗель NEXT A65R35.
Объем средств определен на основании коммерческого предложения</t>
  </si>
  <si>
    <t>Средства бюджета города на участие в выездных спортивных и тренировочных мероприятиях в соответствии с календарным планом спортивных мероприятий на 2024 год</t>
  </si>
  <si>
    <t>Средства бюджета города на обеспечение предоставления социальной поддержки и социальной помощи жителям города  Нижневартовска, в связи с увеличением количества получателей</t>
  </si>
  <si>
    <r>
      <t xml:space="preserve">Основное мероприятие "Реализация основных общеобразовательных программ в организациях дошкольного образования" </t>
    </r>
    <r>
      <rPr>
        <i/>
        <sz val="14"/>
        <rFont val="Times New Roman"/>
        <family val="1"/>
        <charset val="204"/>
      </rPr>
      <t>(расходы на обеспечение деятельности (оказание услуг, выполнение работ) муниципальных учреждений)</t>
    </r>
  </si>
  <si>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27.10.2017 №241 "О дополнительной мере социальной поддержки для отдельных категорий граждан в городе Нижневартовске"; постановление администрации города от 06.03.2018 №304 "Об утверждении Порядка предоставления субсидии из бюджета города в целях возмещения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</si>
  <si>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Средства бюджета города на 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 в связи с увеличением количества поездок неработающими пенсионерами</t>
  </si>
  <si>
    <t>Средства бюджета города на выполнение работ по монтажу системы видеонаблюдения и оповещения на объекте "Парк Победы". Объем средств определен на основании локального сметного расчета</t>
  </si>
  <si>
    <t>Средства бюджета города на поставку, установку и пусконаладку видеокамер на территории города и на въезде в город Нижневартовск со стороны Излучинского направления (2 шт.). Объем средств определен на основании мониторинга коммерческих предложений</t>
  </si>
  <si>
    <t>Средства бюджета города на обеспечение деятельности МБУ "УпоДХБ г. Нижневартовск" на изготовление и поставку 6 модульных автономных туалетов для размещения на территории города. Объем затрат определен на основании коммерческих предложений и расчета (обоснования) начальной (максимальной) цены контракта</t>
  </si>
  <si>
    <t>Средства бюджета города на обеспечение деятельности МБУ "УпоДХБ г. Нижневартовск" на организацию ритуальных услуг и содержание мест захоронения (в связи с наделением с 01.08.2024 МБУ "УпоДХБ г. Нижневартовск"  функциями специализированной службы по вопросам похоронного дела на территории города Нижневартовска). Объем затрат определен на основании расчета затрат</t>
  </si>
  <si>
    <t>Средства бюджета города на реализацию мероприятий при осуществлении деятельности по обращению с животными без владельцев. Расчет произведен на основании прогнозных значений затрат на реализацию мероприятий при осуществлении деятельности по обращению с животными без владельцев</t>
  </si>
  <si>
    <t>Средства бюджета города на обеспечение деятельности МБУ "УпоДХБ г. Нижневартовск" (на выполнение работ по зимнему содержанию автомобильных дорог). Объем затрат определен на основании локально-сметных расчетов</t>
  </si>
  <si>
    <t>Средства бюджета города на уплату налога на добавленную стоимость в связи с продажей нежилых помещений, расположенных по адресам: г. Нижневартовск, ул. Северная, дом 56, ул. Нефтяников, дом 3а и 92, ул. Интернациональная, дом 24 и ул. Пермская, дом 13. Объем расходов определен на основании договоров купли-продажи муниципального имущества от 23.04.2024 №012.0424.14014 по лоту №1, от 23.04.2024 №012.0424.14020 по лоту №2, от 24.05.2024 №012.0524.19326 по лоту №2, от 28.05.2024 №012.0524.19977 по лоту №1</t>
  </si>
  <si>
    <r>
      <rPr>
        <sz val="14"/>
        <rFont val="Times New Roman"/>
        <family val="1"/>
        <charset val="204"/>
      </rPr>
      <t>Основное мероприятие "Соблюдение требований бюджетного законодательства, установленных статьей 184.1 Бюджетного кодекса Российской Федерации" (</t>
    </r>
    <r>
      <rPr>
        <i/>
        <sz val="14"/>
        <rFont val="Times New Roman"/>
        <family val="1"/>
        <charset val="204"/>
      </rPr>
      <t>условно утвержденные расходы)</t>
    </r>
  </si>
  <si>
    <r>
      <t xml:space="preserve">Основное мероприятие "Защита населения от болезней, общих для человека и животных" </t>
    </r>
    <r>
      <rPr>
        <i/>
        <sz val="14"/>
        <rFont val="Times New Roman"/>
        <family val="1"/>
        <charset val="204"/>
      </rPr>
      <t>(реализация мероприятий при осуществлении деятельности по обращению с животными без владельцев)</t>
    </r>
  </si>
  <si>
    <r>
      <t>Основное мероприятие "Организация ритуальных услуг и содержание мест захоронения" (расходы на обеспечение деятельности</t>
    </r>
    <r>
      <rPr>
        <i/>
        <sz val="14"/>
        <rFont val="Times New Roman"/>
        <family val="1"/>
        <charset val="204"/>
      </rPr>
      <t xml:space="preserve"> (оказание услуг, выполнение работ) муниципальных учреждений)</t>
    </r>
  </si>
  <si>
    <r>
      <t xml:space="preserve">Основное мероприятие "Содержание, обслуживание и развитие отдельных объектов и элементов благоустройства" </t>
    </r>
    <r>
      <rPr>
        <i/>
        <sz val="14"/>
        <rFont val="Times New Roman"/>
        <family val="1"/>
        <charset val="204"/>
      </rPr>
      <t>(расходы на обеспечение деятельности (оказание услуг, выполнение работ) муниципальных учреждений)</t>
    </r>
  </si>
  <si>
    <t>Абзац пятый пункта 3 статьи 217 Бюджетного кодекса Российской Федерации</t>
  </si>
  <si>
    <t>Средства бюджета города на оплату операционного платежа, предусмотренного концессионным соглашением от 14.01.2019 №1 "О финансировании, проектировании, строительстве и эксплуатации объекта образования "Общеобразовательная школа на 1125 учащихся в квартале №25 г.Нижневартовска (Общеобразовательная организация с универсальной безбарьерной средой)", в связи с увеличением размера переменной части операционного платежа. Объем потребности определен на основании расчета, с учетом изменения индекса потребительских цен</t>
  </si>
  <si>
    <t>Средства бюджета города на приобретение аварийно-спасательного автомобиля (2 единицы) и снегоболотохода.  Объем расходов определен на основании мониторинга коммерческих предложений</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</si>
  <si>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доведение заработной платы низкооплачиваемых категорий работников МКУ "ГОиЧС" до минимального размера оплаты труда (42 332,4 рублей)        </t>
  </si>
  <si>
    <t>- зарезервированные средства на индексацию фондов оплаты труда по категориям работников муниципальных учреждений, не подпадающим под действие Указов Президента Российской Федерации от 2012 года, обеспечение положения Федерального закона от 19.06.2000 №82-ФЗ "О минимальном размере оплаты труда" с применением к нему районного коэффициента и процентной надбавки к заработной плате за стаж работы в районах Крайнего Севера и приравненных к ним местностях</t>
  </si>
  <si>
    <r>
      <t>Региональный проект "Современная школа" (с</t>
    </r>
    <r>
      <rPr>
        <i/>
        <sz val="14"/>
        <rFont val="Times New Roman"/>
        <family val="1"/>
        <charset val="204"/>
      </rPr>
      <t xml:space="preserve">троительство и реконструкция общеобразовательных организаций) </t>
    </r>
  </si>
  <si>
    <t>Средства бюджета города на оплату труда и начисления на выплаты по оплате труда работников дошкольных образовательных организаций города, в связи  переходом с 01.09.2024 года на новую систему оплаты труда. Объем потребности сформирован на основании расчетов</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</si>
  <si>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доведение заработной платы низкооплачиваемых категорий работников дошкольных образовательных организаций города  до минимального размера оплаты труда (42 332,4 рублей)         </t>
  </si>
  <si>
    <t>Средства бюджета города на оплату коммунальных услуг в общеобразовательных организациях города, в связи с увеличением тарифов на коммунальные услуги. Объем расходов  определен на основании расчета</t>
  </si>
  <si>
    <t>Средства бюджета города на оплату коммунальных услуг в организациях дополнительного образования, в связи с увеличением тарифов на коммунальные услуги. Объем расходов определен на основании расчета</t>
  </si>
  <si>
    <t>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педагогических работников организаций дополнительного образования, в связи с уточнением целевого показателя средней заработной платы  с 95 326,00 рублей  до 102 094,10  рублей</t>
  </si>
  <si>
    <t>Средства бюджета города на оплату труда и начисления на выплаты по оплате труда работников  организациях дополнительного образования, в связи  переходом с 01.09.2024 года на новую систему оплаты труда. Объем потребности сформирован на основании расчетов</t>
  </si>
  <si>
    <t>Средства бюджета города на оплату коммунальных услуг в дошкольных образовательных организаций города в связи с увеличением тарифов на коммунальные услуги. Объем расходов определен на основании расчета</t>
  </si>
  <si>
    <t>Средства бюджета города на обеспечение деятельности МБУ "УпоДХБ г. Нижневартовск" на содержание трех общественных стационарных туалетов, размещенных по адресам: ул. Индустриальная 4, ул. Интернациональная 32/П стр1 и на набережной реки Обь (в связи с передачей указанных туалетов в оперативное управление МБУ "УпоДХБ г. Нижневартовска" на основании приказа департамента муниципальной собственности и земельных ресурсов администрации города Нижневартовска от 30.07.2024 №1487/36-01-П). Объем затрат определен на основании расчета затрат</t>
  </si>
  <si>
    <t>Средства бюджета города на обеспечение деятельности МБУ "УпоДХБ г. Нижневартовск" на поставку световых конструкций для декоративно-художественного оформления города к новогодним праздникам и расходных материалов для ремонта арт-объектов и цветовых декораций. Объем затрат определен на основании коммерческих предложений</t>
  </si>
  <si>
    <t>Средства бюджета города на приобретение и установку тактильно-звуковых мнемосхем для обеспечения доступности объекта и услуг для маломобильных групп населения для МАУДО г. Нижневартовска "Детская музыкальная школа имени Ю.Д. Кузнецова". Объем средств определен на основании коммерческого предложения</t>
  </si>
  <si>
    <t>Средства бюджета города на текущий ремонт систем пожарной сигнализации и оповещения людей о пожаре МАУДО  г. Нижневартовска "Детская музыкальная школа имени Ю.Д. Кузнецова". Объем средств определен на основании локального сметного расчета</t>
  </si>
  <si>
    <t>Средства бюджета города на установку считывателя системы контроля управления доступом МАУДО г. Нижневартовска "Детская музыкальная школа им. Ю.Д. Кузнецова". Объем средств определен на основании коммерческого предложения</t>
  </si>
  <si>
    <r>
      <t>Средства бюджета города на мероприятия по устранению нарушений санитарно-эпидемиологической безопасности по предписаниям надзорного органа (Роспотребнадзор) в дошкольных образовательных организациях города</t>
    </r>
    <r>
      <rPr>
        <i/>
        <sz val="14"/>
        <rFont val="Times New Roman"/>
        <family val="1"/>
        <charset val="204"/>
      </rPr>
      <t xml:space="preserve"> </t>
    </r>
    <r>
      <rPr>
        <sz val="14"/>
        <rFont val="Times New Roman"/>
        <family val="1"/>
        <charset val="204"/>
      </rPr>
      <t>(МБДОУ ДС №27 МБДОУ ДС "Филиппок", №47 "Успех"; МАДОУ ДС №25 "Семицветик", МАДОУ ДС №29 "Елочка", МАДОУ ДС №52 "Самолетик", МАДОУ ДС №56 "Северяночка", МАДОУ ДС №77 "Эрудит"). Объем потребности сформирован на основании локальных сметных расчетов, счетов на оплату, сводного сметного расчета стоимости строительства</t>
    </r>
  </si>
  <si>
    <t>Средства бюджета города на приобретение музыкального (звукового) оборудования для обеспечения деятельности МАУ г.Нижневартовска "Дирекция спортивных сооружений". Объем средств определен на основании  коммерческих предложений</t>
  </si>
  <si>
    <t>Средства бюджета города на выплату пенсии за выслугу лет лицам, замещавшим муниципальные должности и должности муниципальной службы, в связи с увеличением количества получателей</t>
  </si>
  <si>
    <t>Средства бюджета города на компенсацию расходов на оплату стоимости проезда и провоза багажа к месту использования отпуска и обратно работникам учреждений культуры и неработающим членам их семей, в связи с увеличением стоимости проезда</t>
  </si>
  <si>
    <t>Средства бюджета города на выплаты социального характера работникам учреждений дополнительного образования и на компенсацию расходов на оплату стоимости проезда и провоза багажа к месту использования отпуска и обратно работникам учреждений дополнительного образования и неработающим членам их семей, в связи с увеличением стоимости проезда</t>
  </si>
  <si>
    <t>Средства бюджета города на проведение текущего ремонта  в дошкольных образовательных организациях города (МБДОУ ДС №9 "Малахитовая шкатулка", МБДОУ ДС №27 "Филиппок", МБДОУ ДС №31"Медвежонок", МБДОУ ДС №67 "Умка", МАДОУ ДС №4 "Сказка", МАДОУ ДС №10 "Белочка", МАДОУ ДС №29 "Елочка", МАДОУ ДС №40 "Золотая рыбка", МАДОУ ДС №41 "Росинка", МАДОУ ДС №49 "Родничок",  МАДОУ ДС №52 "Самолетик",  МАДОУ ДС №56 "Северяночка", МАДОУ ДС №68 "Ромашка",  МАДОУ ДС №69 "Светофорчик",  МАДОУ ДС №80 "Светлячок",  МАДОУ ДС №86 "Былинушка")</t>
  </si>
  <si>
    <t>Средства бюджета города на компенсацию оплаты стоимости проезда и провоза багажа к месту использования отпуска и обратно работников и членов их семей в связи увеличением стоимости проезда и на выплаты при увольнении в связи с выходом на пенсию по достижении пенсионного возраста впервые работникам учреждений, подведомственных департаменту по социальной политике администрации города</t>
  </si>
  <si>
    <t>Обеспечение деятельности Думы города Нижневартовска:</t>
  </si>
  <si>
    <t>Средства бюджета города на проведение текущего ремонта в общеобразовательных организациях города (выполнение сантехнических, ремонтных, электромонтажных работ в помещениях, ремонт кровли, замена стеклопакетов оконных блоков в кабинетах и коридорах в МБОУ "СШ №1", МБОУ "СШ №3", МБОУ "СШ №8", МБОУ "СШ №10", МБОУ "СШ №13", МБОУ "СШ №18", МБОУ "СШ №22", МБОУ "СШ №25", МБОУ "СШ №30", МБОУ "Лицей №32", МБОУ "СШ №40", МБОУ "СШ №42", МБОУ "СШ №43", МБОУ "Лицей №1")</t>
  </si>
  <si>
    <t>Средства бюджета города на мероприятия по устранению нарушений санитарно-эпидемиологической безопасности по предписаниям надзорного органа (Роспотребнадзор) в общеобразовательных организациях города (выполнение ремонтных работ по внутренней отделке помещений, сантехнических работ систем горячего и холодного водоснабжения, приобретение строительных материалов, приобретение оборудования для пищеблоков МБОУ "СШ №14", МБОУ "СШ №15", МБОУ "СШ №17", МБОУ "СШ №21", МБОУ "СШ №31", МБОУ "СШ №32", МБОУ "СШ №34", МБОУ "СШ №40", МБОУ "СШ №42", МБОУ "Лицей №2").  Объем потребности сформирован на основании локальных сметных расчетов</t>
  </si>
  <si>
    <t>Средства бюджета города на обеспечение деятельности  МАУДО "СШОР "Самотлор", в том числе:
4 230,57 тыс. рублей - на оборудование системами разделения спортивного зала;
150,00 тыс. рублей - на оказание услуг по электротехническим испытаниям электрооборудования, измерению сопротивления изоляции электроустановок.
Объем средств определен на основании коммерческих предложений</t>
  </si>
  <si>
    <t>Средства бюджета города на приобретение новогодних детских подарков с целью их дальнейшего предоставления детям граждан, принимающих (принимавших) участие в СВО, и граждан, призванным на военную службу по мобилизации в ВС РФ для участия в СВО, из расчета 1,00 тыс. рублей * 1 500 чел.</t>
  </si>
  <si>
    <t xml:space="preserve">Средства бюджета города, уменьшение бюджетных ассигнований на доплаты до минимального размера оплаты труда  работников дошкольных образовательных организаций города, в связи с доведением дотации на поддержку мер по обеспечению сбалансированности бюджетов городских округов и муниципальных районов Ханты-Мансийского автономного округа – Югры </t>
  </si>
  <si>
    <t xml:space="preserve">Средства бюджета города на приобретение оборудования и инвентаря для улучшения материально-технического оснащения Базы "Обь" в целях обеспечения условий для оказания услуг в сфере дополнительного образования </t>
  </si>
  <si>
    <t>Средства бюджета города (уменьшение объема условно утвержденных расходов).</t>
  </si>
  <si>
    <t>Средства бюджета города (увеличение объема зарезервированных средств бюджета города на реализацию инициативных проектов)</t>
  </si>
  <si>
    <t>Средства бюджета города зарезервированные на обеспечение положения Федерального закона от 19.06.2000 №82-ФЗ "О минимальном размере оплаты труда" с применением к нему районного коэффициента и процентной надбавки к заработной плате за стаж работы в районах Крайнего Севера и приравненных к ним местностях.</t>
  </si>
  <si>
    <t>Средства бюджета города на материально-техническое оснащение подросткового (молодежного) клуба по месту жительства "Огонек", расположенного по адресу: ул. Проспект Победы, 13а-3. Объем затрат определен на основании коммерческих предложений</t>
  </si>
  <si>
    <t>Средства бюджета города на создание сети "РосИгра" на базе Арт-резиденции "Ядро" и подростковых (молодежных) клубов по месту жительства (приобретение настольных игр). Объем затрат определен на основании коммерческих предложений</t>
  </si>
  <si>
    <t>Средства бюджета города на приобретение технологического оборудования  (пароконвектоматы, холодильное оборудование, стиральные машины) для дошкольных образовательных организациях (МБДОУ ДС №31"Медвежонок", МБДОУ ДС №47 "Успех", МБДОУ ДС №67 "Умка", МАДОУ ДС №10 "Белочка", МАДОУ ДС №15 "Солнышко", МАДОУ ДС №17 "Ладушки", МАДОУ ДС №21 "Звездочка", МАДОУ ДС №25 "Семицветик",  МАДОУ ДС №29 "Елочка",  МАДОУ ДС №37 "Дружная семейка", МАДОУ ДС №38 "Домовенок",  МАДОУ ДС №41 "Росинка",  МАДОУ ДС №44 "Золотой ключик",  МАДОУ ДС №52 "Самолетик", МАДОУ ДС №56 "Северяночка", МАДОУ ДС №66 "Забавушка",  МАДОУ ДС №68 "Ромашка",  МАДОУ ДС №77 "Эрудит", МАДОУ ДС №80 "Светлячок",  МАДОУ ДС №86 "Былинушка",  МАДОУ ДС №90 "Айболит")</t>
  </si>
  <si>
    <t>Расходы на выполнение работ по монтажу и пусконаладке системы автоматики ворот в МБОУ "СШ №13". Расчет произведен на основании ведомостей объемов работ, локально-сметных расчетов, акта обследования</t>
  </si>
  <si>
    <t>Расходы на выполнение работ по установке видеодомофона в МБОУ "СШ №13". Расчет произведен на основании ведомости объема работ, локального сметного расчета, акта обследования</t>
  </si>
  <si>
    <r>
      <t>Средства бюджета города на приобретение технологического оборудования (пароконвектоматы, холодильное оборудование, овощерезки, электрооборудование для пищеблоков</t>
    </r>
    <r>
      <rPr>
        <sz val="14"/>
        <rFont val="Times New Roman"/>
        <family val="1"/>
        <charset val="204"/>
      </rPr>
      <t>) для общеобразовательных организациях города (МБОУ "СШ №11", МБОУ "СШ №12", МБОУ "СШ №13", МБОУ "СШ №15", МБОУ "СШ №19", МБОУ "СШ №21", МБОУ "Лицей №22", МБОУ "СШ №25", МБОУ "СШ №32", МБОУ "СШ №34", МБОУ "СШ №40", МБОУ "Гимназия №2", МБОУ "Лицей")</t>
    </r>
  </si>
  <si>
    <t>Средства бюджета города для заключения нового муниципального контракта на оказание услуг по обеспечению информирования населения  о деятельности социально ориентированных некоммерческих организаций в городе Нижневартовске, повышение информационной работы по привлечению граждан на военную службу по контракту для участия в специальной военной операции, а также об обеспечении и мерах поддержки военнослужащих и членов их семей. Объем расходов определен на основании мониторинга коммерческих предложений.</t>
  </si>
  <si>
    <t>Средства бюджета города на заключение нового муниципального контракта на оказание услуг по подготовке и выпуску информационных материалов по решению вопросов местного значения и осуществлению отдельных переданных государственных полномочий Думы города Нижневартовска в связи с увеличением количества публикуемой информации (освещение мероприятий в связи с 30–летием Думы города Нижневартовска, противодействие распространению недостоверной информации, поддержка на всех коммуникационных каналах акций и мероприятий федерального, регионального и муниципального уровня, направленных на консолидацию общества в период внешних угроз, работа по противодействию последствий экономических санкций и снижению социальной напряженности). Объем расходов определен на основании мониторинга коммерческих предложений.</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</si>
  <si>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работников муниципальных учреждений культуры, в связи с уточнением целевого показателя средней заработной платы  с 92 374,30 рублей  до 98 932,90 рублей </t>
  </si>
  <si>
    <t>- зарезервированные средства на обеспечение выполнения обязательств, предусмотренных соглашениями о предоставлении бюджету муниципального образования межбюджетных трансфертов из бюджетов других уровней</t>
  </si>
  <si>
    <t>Пункт 15 части 1 статьи 16.1 Федерального закона Российской Федерации от 06.10.2003 №131-ФЗ "Об общих принципах организации местного самоуправления в Российской Федерации"; решение Думы города Нижневартовска от 24.12.2019 №561 "О разрешении дополнительного использования администрацией города Нижневартовска собственных финансовых средств для осуществления переданных отдельных государственных полномочий по организации мероприятий при осуществлении деятельности по обращению с животными без владельцев"</t>
  </si>
  <si>
    <t>Пункт 7 части 1 статьи 17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29.03.2024 №403 "О порядке организации доступа к информации о деятельности Думы города Нижневартовска"</t>
  </si>
  <si>
    <t>Пункт 7 части 1 статьи 17 Федерального закона от 06.10.2003 №131-ФЗ "Об общих принципах организации местного самоуправления в Российской Федерации"; распоряжение администрации города Нижневартовска от 11.08.2015 №1304-р "О Порядке информирования населения о деятельности главы города Нижневартовска, администрации города Нижневартовска по решению вопросов местного значения и осуществлению отдельных переданных государственных полномочий через департамент общественных коммуникаций и молодежной политики администрации города Нижневартовска"</t>
  </si>
  <si>
    <t>Подпункт 1 пункта 1 статьи 146 Налогового Кодекса Российской Федерации</t>
  </si>
  <si>
    <t>Пункт 1 статьи 358 Налогового Кодекса Российской Федерации</t>
  </si>
  <si>
    <t>Средства бюджета города зарезервированные на обеспечение выполнения обязательств, предусмотренных соглашениями о предоставлении бюджету муниципального образования межбюджетных трансфертов из бюджетов других уровней.</t>
  </si>
  <si>
    <t xml:space="preserve"> Пункт 10 части 1 статьи 16 главы 3 Федерального закона от 06.10.2003 №131-ФЗ "Об общих принципах организации местного самоуправления в Российской Федерации"; пункт статьи 8 Федерального закона от 12.02.1998 № 28-ФЗ "О гражданской обороне"</t>
  </si>
  <si>
    <r>
      <t>Пункт 7.1 части 1 статьи 16 Федерального закона от 06.10.2003 №131-ФЗ "Об общих принципах организации местного самоуправления в Российской Федерации"; подпункты а, б пункта 23</t>
    </r>
    <r>
      <rPr>
        <sz val="14"/>
        <color rgb="FFFF0000"/>
        <rFont val="Times New Roman"/>
        <family val="1"/>
        <charset val="204"/>
      </rPr>
      <t xml:space="preserve"> </t>
    </r>
    <r>
      <rPr>
        <sz val="14"/>
        <rFont val="Times New Roman"/>
        <family val="1"/>
        <charset val="204"/>
      </rPr>
      <t xml:space="preserve">постановления Правительства Российской Федерации от 25.03.2015 №272 "Об утверждении требований к антитеррористической защищенности мест массового пребывания людей и объектов (территорий), подлежащих обязательной охране войсками национальной гвардии Российской Федерации, и форм паспортов безопасности таких мест и объектов (территорий)" </t>
    </r>
  </si>
  <si>
    <t>Пункт 13 части 1 статьи 16 Федерального закона от 06.10.2003 №131-ФЗ "Об общих принципах организации местного самоуправления в Российской Федерации"; постановление администрации города Нижневартовска от 24.05.2024 №413 "Об установлении системы оплаты труда работников муниципальных образовательных организаций города Нижневартовска, подведомственных департаменту образования администрации города"</t>
  </si>
  <si>
    <t>Средства бюджета города (дотация для финансового обеспечения расходных обязательств по решению вопросов местного значения) для обеспечения денежным содержанием лиц, замещающих должности муниципальной службы, взносов по обязательному социальному страхованию на выплаты денежного содержания</t>
  </si>
  <si>
    <t>Средства бюджета города (дотация для финансового обеспечения расходных обязательств по решению вопросов местного значения) для обеспечения денежным содержанием лиц, замещающих должности муниципальной службы, взносов по обязательному социальному страхованию на выплаты денежного содержания.</t>
  </si>
  <si>
    <t>Пункт 13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</si>
  <si>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Средства бюджета города (дотация для финансового обеспечения расходных обязательств по решению вопросов местного значения)  для обеспечения денежным содержанием лиц, замещающих муниципальные должности, и лиц, замещающих должности муниципальной службы, взносов по обязательному социальному страхованию на выплаты денежного содержания.</t>
  </si>
  <si>
    <t>Средства бюджета города (дотация для финансового обеспечения расходных обязательств по решению вопросов местного значения) для обеспечения денежным содержанием лиц, замещающих муниципальные должности, и лиц, замещающих должности муниципальной службы, взносов по обязательному социальному страхованию на выплаты денежного содержания.</t>
  </si>
  <si>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 "а"   пункта 27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</si>
  <si>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Пункт 13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</si>
  <si>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Пункт 13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</si>
  <si>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 xml:space="preserve">Пункт 17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t>
  </si>
  <si>
    <t>Пункт 16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t>
  </si>
  <si>
    <t>Средства бюджета города на обеспечение деятельности МБУ "Библиотечная - информационная система", в том числе:
5 000,00 тыс. рублей - комплектование библиотечных фондов (ежегодный прирост по нормативу 3% от общего фонда библиотек, 5708 шт.*875,96 рублей);
2 044,24 тыс. рублей - приобретение оборудования для городской библиотеки №1;
922,70 тыс. рублей - приобретение цветного принтера в Центральную городскую библиотеку им. М.К. Анисимковой;
600,00 тыс. рублей - изготовление проектной сметной документации на капитальный ремонт фасада Центральной городской библиотеки им. М.К. Анисимковой;
400,00 тыс. рублей - приобретение оформительского материала "Резиденции Деда Мороза" в Центральной детской библиотеке;
300,00 тыс. рублей - изготовление проектной сметной документации на входную группу с доступом для маломобильных групп населения в детской библиотеке №2</t>
  </si>
  <si>
    <t>Пункт 19 части 1 статьи 16 Федерального закона от 06.10.2003 №131-ФЗ "Об общих принципах организации местного самоуправления в Российской Федерации";   Указ Президента Российской Федерации от 01.06.2012 №761 "О национальной стратегии действий в интересах детей на 2012 – 2017 годы"</t>
  </si>
  <si>
    <t>Пункт 19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</si>
  <si>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Пункт 19 части 1 статьи 16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24.12.2019 №560 "О гарантиях и компенсациях для лиц,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 постановление администрации города Нижневартовска от 30.01.2014 №130 "Об утверждении Положения о выплатах социального характера работникам муниципальных учреждений"</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</si>
  <si>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26.11.2020 №682 "О дополнительной мере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 постановление администрации города Нижневартовска от 15.12.2021 №980 "О предоставлении дополнительной меры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</si>
  <si>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27.05.2022 №151 "О дополнительной мере социальной поддержки в городе Нижневартовске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 постановление администрации города Нижневартовска от 06.06.2022 №365 "Об утверждении Порядка предоставления дополнительной меры социальной поддержки в городе Нижневартовске одному из членов семей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в случае их гибели (смерти) в ходе ее проведения"</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</si>
  <si>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07.02.2020 №571 "О дополнительной мере социальной поддержки в виде социальной выплаты неработающим пенсионерам, ветеранам Великой Отечественной войны"; постановление администрации города Нижневартовска от 15.06.2021 №482 "Об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 постановление администрации города Нижневартовска от 15.12.2017 №1838 "Об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t>
  </si>
  <si>
    <t>Пункт 5 статьи 20 Федерального закона от 06.10.2003 №131-ФЗ "Об общих принципах организации местного самоуправления в Российской Федерации"; решение Думы города Нижневартовска от 07.02.2020 №572 "О дополнительной мере социальной помощи гражданам, оказавшимся в трудной или критической жизненной ситуации";  постановление администрации города Нижневартовска от 15.06.2021 №482 "Об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t>
  </si>
  <si>
    <t xml:space="preserve">Пункт 7.1 части 1 статьи 16 Федерального закона от 06.10.2003 №131-ФЗ "Об общих принципах организации местного самоуправления в Российской Федерации"; подпункт "а"   пункта 26 постановления Правительства Российской Федерации от 02.08.2019 №1006 "Об утверждении требований к антитеррористической защищенности объектов (территорий) Министерства просвещения Российской Федерации и объектов (территорий), относящихся к сфере деятельности Министерства просвещения Российской Федерации, и формы паспорта безопасности этих объектов (территорий)" </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</si>
  <si>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педагогических работников муниципальных учреждений дополнительного образования, в связи с уточнением целевых показателей по среднесписочной численности педагогических работников  и средней заработной платы  с 95 326,00 рублей  до 102 094,10  рублей </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</si>
  <si>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работников муниципальных учреждений культуры, в связи с уточнением целевых показателей по среднесписочной численности  работников культуры и средней заработной платы  с 92 374,30 рублей  до 98 932,90 рублей </t>
  </si>
  <si>
    <t xml:space="preserve">Средства бюджета города (дотация на поддержку мер по обеспечению сбалансированности бюджетов городских округов и муниципальных районов Ханты-Мансийского автономного округа – Югры) на повышение оплаты труда  работников муниципальных учреждений культуры, в связи с уточнением  целевых показателей по среднесписочной численности  работников культуры и средней заработной платы  с 92 374,30 рублей  до 98 932,90 рублей </t>
  </si>
  <si>
    <t>Средства бюджета города на единовременную выплату гражданам, заключившим контракт о прохождении военной службы в Вооруженных силах Российской Федерации, направленным для выполнения задач в ходе СВО, из расчета 150,00 тыс. рублей *105 чел.</t>
  </si>
  <si>
    <t xml:space="preserve"> - зарезервированные средства на повышение фонда оплаты труда отдельных квалификационных профессий рабочих, осуществляющих работы по дорожной деятельности и благоустройству на территории города</t>
  </si>
  <si>
    <t xml:space="preserve">Средства бюджета города зарезервированные на повышение фонда оплаты труда отдельных квалификационных профессий рабочих, осуществляющих работы по дорожной деятельности и благоустройству на территории города. </t>
  </si>
  <si>
    <t>Абзац пятый пункта 3 статьи 217 Бюджетного кодекса Российской Федерации; протокол рабочего совещания с заместителями главы города от 10.09.2024</t>
  </si>
  <si>
    <t>Средства бюджета города на обеспечение деятельности МБУ "УпоДХБ г. Нижневартовск" на приобретение спецтехники.
Объем затрат определен согласно расчетов (обоснования) начальной (максимальной) цены контрактов</t>
  </si>
  <si>
    <t>Средства бюджета города на материально-техническое обеспечение органов местного самоуправления (приобретение офисной мебели, компьютерной техники, жалюзи, сплит-систем, офисной бумаги)</t>
  </si>
  <si>
    <t>Пункт 3 части 1 статьи 17 Федерального закона Российской Федерации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</si>
  <si>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Средства бюджета города на уплату транспортного налога, в связи с увеличением количества транспортных средств (241 автобус)</t>
  </si>
  <si>
    <t>Средства бюджета города на предоставление финансовой поддержки субъектам малого и среднего предпринимательства (14 субъектов)</t>
  </si>
  <si>
    <t>Постановление Правительства ХМАО - Югры от 23.08.2019 №278-п "О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в Ханты-Мансийском автономном округе - Югре"; уведомление Департамента финансов ХМАО - Югры от 24.07.2024 №500/07/184 о предоставлении межбюджетного трансферта, не имеющего целевое назначение на 2024 год и на плановый период 2025 и 2026 годов</t>
  </si>
  <si>
    <t>Средства бюджета города на обеспечение деятельности МБУ "УпоДХБ г. Нижневартовск" (на обустройство остановочной площадки в районе дома 54 по улице 60 лет Октября. Объем затрат определен на основании локально-сметных расчетов</t>
  </si>
  <si>
    <t>Пункт 5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</si>
  <si>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Пункт 5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</si>
  <si>
    <t>Постановление Правительства ХМАО - Югры от 23.08.2019 №278-п "О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в Ханты-Мансийском автономном округе - Югре"; уведомление Департамента финансов ХМАО - Югры от 24.07.2024 №500/07/184 о предоставлении межбюджетного трансферта, не имеющего целевое назначение на 2024 год и на плановый период 2025 и 2026 годов; решение Думы города Нижневартовска от 11.12.2020 №690 "О разрешении дополнительного использования администрацией города Нижневартовска собственных финансовых средств для осуществления переданных отдельных государственных полномочий"</t>
  </si>
  <si>
    <t>Пункт 25 части 1 статьи 16 Федерального закона от 06.10.2003 №131-ФЗ "Об общих принципах организации местного самоуправления в Российской Федерации"; Федеральный закон от 19.06.2000 №82-ФЗ "О минимальном размере оплаты труда";  уведомление Департамента финансов ХМАО - Югры от 01.07.2024 №500/07/155 о предоставлении межбюджетного трансферта, не имеющего целевое назначение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</si>
</sst>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00000000"/>
  </numFmts>
  <fonts count="31" x14ac:knownFonts="1">
    <font>
      <sz val="11"/>
      <color theme="1"/>
      <name val="Calibri"/>
      <family val="2"/>
      <charset val="204"/>
      <scheme val="minor"/>
    </font>
    <font>
      <b/>
      <sz val="14"/>
      <name val="Times New Roman"/>
      <family val="1"/>
      <charset val="204"/>
    </font>
    <font>
      <sz val="14"/>
      <name val="Times New Roman"/>
      <family val="1"/>
      <charset val="204"/>
    </font>
    <font>
      <sz val="14"/>
      <color indexed="10"/>
      <name val="Times New Roman"/>
      <family val="1"/>
      <charset val="204"/>
    </font>
    <font>
      <sz val="10"/>
      <name val="Arial"/>
      <family val="2"/>
      <charset val="204"/>
    </font>
    <font>
      <sz val="10"/>
      <name val="Arial Cyr"/>
      <family val="2"/>
      <charset val="204"/>
    </font>
    <font>
      <sz val="12"/>
      <name val="Times New Roman"/>
      <family val="1"/>
      <charset val="204"/>
    </font>
    <font>
      <sz val="10"/>
      <name val="Arial"/>
      <family val="2"/>
    </font>
    <font>
      <b/>
      <sz val="16"/>
      <name val="Times New Roman"/>
      <family val="1"/>
      <charset val="204"/>
    </font>
    <font>
      <b/>
      <sz val="14"/>
      <color indexed="10"/>
      <name val="Times New Roman"/>
      <family val="1"/>
      <charset val="204"/>
    </font>
    <font>
      <sz val="14"/>
      <color theme="1"/>
      <name val="Times New Roman"/>
      <family val="1"/>
      <charset val="204"/>
    </font>
    <font>
      <sz val="14"/>
      <color rgb="FFFF0000"/>
      <name val="Times New Roman"/>
      <family val="1"/>
      <charset val="204"/>
    </font>
    <font>
      <b/>
      <sz val="18"/>
      <name val="Times New Roman"/>
      <family val="1"/>
      <charset val="204"/>
    </font>
    <font>
      <b/>
      <sz val="14"/>
      <color theme="1"/>
      <name val="Times New Roman"/>
      <family val="1"/>
      <charset val="204"/>
    </font>
    <font>
      <i/>
      <sz val="14"/>
      <name val="Times New Roman"/>
      <family val="1"/>
      <charset val="204"/>
    </font>
    <font>
      <sz val="14"/>
      <name val="Calibri"/>
      <family val="2"/>
      <charset val="204"/>
      <scheme val="minor"/>
    </font>
    <font>
      <sz val="14"/>
      <color rgb="FF000000"/>
      <name val="Times New Roman"/>
      <family val="1"/>
      <charset val="204"/>
    </font>
    <font>
      <sz val="11"/>
      <name val="Calibri"/>
      <family val="2"/>
      <charset val="204"/>
      <scheme val="minor"/>
    </font>
    <font>
      <sz val="11"/>
      <color rgb="FFFF7C80"/>
      <name val="Calibri"/>
      <family val="2"/>
      <charset val="204"/>
      <scheme val="minor"/>
    </font>
    <font>
      <sz val="12"/>
      <color rgb="FFFF0000"/>
      <name val="Times New Roman"/>
      <family val="1"/>
      <charset val="204"/>
    </font>
    <font>
      <b/>
      <sz val="14"/>
      <name val="Times New Roman"/>
      <family val="1"/>
      <charset val="204"/>
    </font>
    <font>
      <sz val="14"/>
      <name val="Times New Roman"/>
      <family val="1"/>
      <charset val="204"/>
    </font>
    <font>
      <sz val="11"/>
      <color theme="1"/>
      <name val="Calibri"/>
      <family val="2"/>
      <charset val="204"/>
      <scheme val="minor"/>
    </font>
    <font>
      <sz val="14"/>
      <name val="Times New Roman"/>
      <family val="1"/>
      <charset val="204"/>
    </font>
    <font>
      <b/>
      <sz val="14"/>
      <color rgb="FF0000FF"/>
      <name val="Times New Roman"/>
      <family val="1"/>
      <charset val="204"/>
    </font>
    <font>
      <i/>
      <sz val="14"/>
      <color theme="1"/>
      <name val="Times New Roman"/>
      <family val="1"/>
      <charset val="204"/>
    </font>
    <font>
      <sz val="14"/>
      <name val="Times New Roman"/>
      <family val="1"/>
      <charset val="204"/>
    </font>
    <font>
      <b/>
      <sz val="14"/>
      <name val="Times New Roman"/>
      <family val="1"/>
      <charset val="204"/>
    </font>
    <font>
      <b/>
      <sz val="16"/>
      <color theme="1"/>
      <name val="Times New Roman"/>
      <family val="1"/>
      <charset val="204"/>
    </font>
    <font>
      <b/>
      <sz val="18"/>
      <color theme="1"/>
      <name val="Times New Roman"/>
      <family val="1"/>
      <charset val="204"/>
    </font>
    <font>
      <sz val="12"/>
      <color theme="1"/>
      <name val="Times New Roman"/>
      <family val="1"/>
      <charset val="204"/>
    </font>
  </fonts>
  <fills count="8">
    <fill>
      <patternFill patternType="none"/>
    </fill>
    <fill>
      <patternFill patternType="gray125"/>
    </fill>
    <fill>
      <patternFill patternType="solid">
        <fgColor indexed="27"/>
        <bgColor indexed="41"/>
      </patternFill>
    </fill>
    <fill>
      <patternFill patternType="solid">
        <fgColor theme="0"/>
        <bgColor indexed="64"/>
      </patternFill>
    </fill>
    <fill>
      <patternFill patternType="solid">
        <fgColor rgb="FFCCFFFF"/>
        <bgColor indexed="64"/>
      </patternFill>
    </fill>
    <fill>
      <patternFill patternType="solid">
        <fgColor theme="0"/>
        <bgColor indexed="41"/>
      </patternFill>
    </fill>
    <fill>
      <patternFill patternType="solid">
        <fgColor theme="8" tint="0.39997558519241921"/>
        <bgColor indexed="64"/>
      </patternFill>
    </fill>
    <fill>
      <patternFill patternType="solid">
        <fgColor theme="8" tint="0.39997558519241921"/>
        <bgColor indexed="41"/>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13">
    <xf numFmtId="0" fontId="0" fillId="0" borderId="0"/>
    <xf numFmtId="0" fontId="4" fillId="0" borderId="0"/>
    <xf numFmtId="0" fontId="5"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22" fillId="0" borderId="0"/>
    <xf numFmtId="164" fontId="22" fillId="0" borderId="0" applyFont="0" applyFill="0" applyBorder="0" applyAlignment="0" applyProtection="0"/>
  </cellStyleXfs>
  <cellXfs count="237">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Fill="1" applyAlignment="1">
      <alignment vertical="center" wrapText="1"/>
    </xf>
    <xf numFmtId="0" fontId="1" fillId="0" borderId="0" xfId="0" applyFont="1" applyBorder="1" applyAlignment="1">
      <alignment horizontal="right" vertical="center" wrapText="1"/>
    </xf>
    <xf numFmtId="0" fontId="2" fillId="0" borderId="0" xfId="0" applyFont="1" applyAlignment="1">
      <alignment horizontal="righ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Border="1" applyAlignment="1">
      <alignment horizontal="justify" vertical="center" wrapText="1"/>
    </xf>
    <xf numFmtId="0" fontId="2" fillId="0" borderId="0" xfId="0" applyFont="1" applyAlignment="1">
      <alignment horizontal="justify" vertical="center" wrapText="1"/>
    </xf>
    <xf numFmtId="0" fontId="2" fillId="0" borderId="0" xfId="0" applyFont="1" applyAlignment="1">
      <alignment vertical="center" wrapText="1"/>
    </xf>
    <xf numFmtId="0" fontId="3" fillId="0" borderId="0" xfId="0" applyFont="1" applyAlignment="1">
      <alignment vertical="center" wrapText="1"/>
    </xf>
    <xf numFmtId="0" fontId="9" fillId="2" borderId="1" xfId="0" applyFont="1" applyFill="1" applyBorder="1" applyAlignment="1">
      <alignment horizontal="justify" vertical="center" wrapText="1"/>
    </xf>
    <xf numFmtId="0" fontId="1" fillId="2" borderId="1" xfId="0" applyNumberFormat="1" applyFont="1" applyFill="1" applyBorder="1" applyAlignment="1">
      <alignment horizontal="justify" vertical="center" wrapText="1"/>
    </xf>
    <xf numFmtId="0" fontId="1" fillId="0" borderId="1" xfId="0" applyFont="1" applyFill="1" applyBorder="1" applyAlignment="1">
      <alignment horizontal="center" vertical="center" wrapText="1"/>
    </xf>
    <xf numFmtId="0" fontId="1" fillId="3" borderId="1" xfId="0" applyNumberFormat="1" applyFont="1" applyFill="1" applyBorder="1" applyAlignment="1" applyProtection="1">
      <alignment horizontal="justify" vertical="center" wrapText="1"/>
    </xf>
    <xf numFmtId="0" fontId="1" fillId="0" borderId="0" xfId="0" applyFont="1" applyAlignment="1">
      <alignment vertical="center" wrapText="1"/>
    </xf>
    <xf numFmtId="4" fontId="1"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49" fontId="0" fillId="0" borderId="0" xfId="0" applyNumberFormat="1" applyAlignment="1">
      <alignment horizontal="right"/>
    </xf>
    <xf numFmtId="4" fontId="2" fillId="0" borderId="0" xfId="0" applyNumberFormat="1" applyFont="1" applyAlignment="1">
      <alignment horizontal="right" vertical="center" wrapText="1"/>
    </xf>
    <xf numFmtId="0" fontId="2" fillId="0" borderId="0" xfId="0" applyFont="1" applyBorder="1" applyAlignment="1">
      <alignment horizontal="left" vertical="center" wrapText="1"/>
    </xf>
    <xf numFmtId="2" fontId="1" fillId="0" borderId="1" xfId="0" applyNumberFormat="1" applyFont="1" applyFill="1" applyBorder="1" applyAlignment="1" applyProtection="1">
      <alignment horizontal="justify" vertical="center" wrapText="1"/>
    </xf>
    <xf numFmtId="4" fontId="1" fillId="0" borderId="1" xfId="0" applyNumberFormat="1" applyFont="1" applyFill="1" applyBorder="1" applyAlignment="1">
      <alignment vertical="center" wrapText="1"/>
    </xf>
    <xf numFmtId="4" fontId="2" fillId="5" borderId="1" xfId="0" applyNumberFormat="1" applyFont="1" applyFill="1" applyBorder="1" applyAlignment="1">
      <alignment horizontal="justify" vertical="center" wrapText="1"/>
    </xf>
    <xf numFmtId="2" fontId="2" fillId="0" borderId="1" xfId="0" applyNumberFormat="1" applyFont="1" applyBorder="1" applyAlignment="1">
      <alignment horizontal="justify" vertical="center" wrapText="1"/>
    </xf>
    <xf numFmtId="2" fontId="2" fillId="0" borderId="1" xfId="0" applyNumberFormat="1" applyFont="1" applyFill="1" applyBorder="1" applyAlignment="1" applyProtection="1">
      <alignment horizontal="justify" vertical="center" wrapText="1"/>
    </xf>
    <xf numFmtId="4" fontId="1" fillId="2" borderId="1" xfId="0" applyNumberFormat="1" applyFont="1" applyFill="1" applyBorder="1" applyAlignment="1">
      <alignment horizontal="right" vertical="center" wrapText="1"/>
    </xf>
    <xf numFmtId="0" fontId="1" fillId="4" borderId="1" xfId="0" applyNumberFormat="1" applyFont="1" applyFill="1" applyBorder="1" applyAlignment="1">
      <alignment horizontal="justify" vertical="center" wrapText="1"/>
    </xf>
    <xf numFmtId="4" fontId="1" fillId="2" borderId="1" xfId="0" applyNumberFormat="1" applyFont="1" applyFill="1" applyBorder="1" applyAlignment="1">
      <alignment vertical="center" wrapText="1"/>
    </xf>
    <xf numFmtId="2" fontId="1" fillId="4" borderId="1" xfId="0" applyNumberFormat="1" applyFont="1" applyFill="1" applyBorder="1" applyAlignment="1">
      <alignment horizontal="justify" vertical="center" wrapText="1"/>
    </xf>
    <xf numFmtId="0" fontId="1" fillId="6" borderId="1" xfId="0" applyFont="1" applyFill="1" applyBorder="1" applyAlignment="1">
      <alignment horizontal="justify" vertical="center" wrapText="1"/>
    </xf>
    <xf numFmtId="4" fontId="1" fillId="7" borderId="1" xfId="0" applyNumberFormat="1" applyFont="1" applyFill="1" applyBorder="1" applyAlignment="1">
      <alignment horizontal="right" vertical="center" wrapText="1"/>
    </xf>
    <xf numFmtId="0" fontId="1" fillId="7" borderId="1" xfId="0" applyFont="1" applyFill="1" applyBorder="1" applyAlignment="1">
      <alignment horizontal="justify" vertical="center" wrapText="1"/>
    </xf>
    <xf numFmtId="0" fontId="2" fillId="0" borderId="1" xfId="0" applyFont="1" applyBorder="1" applyAlignment="1">
      <alignment horizontal="justify" vertical="center" wrapText="1"/>
    </xf>
    <xf numFmtId="0" fontId="2" fillId="0" borderId="0" xfId="0" applyFont="1" applyAlignment="1">
      <alignment vertical="center" wrapText="1"/>
    </xf>
    <xf numFmtId="0" fontId="2" fillId="0" borderId="1" xfId="0" applyNumberFormat="1" applyFont="1" applyFill="1" applyBorder="1" applyAlignment="1">
      <alignment horizontal="justify" vertical="center" wrapText="1"/>
    </xf>
    <xf numFmtId="2" fontId="1" fillId="0" borderId="1" xfId="0" applyNumberFormat="1" applyFont="1" applyFill="1" applyBorder="1" applyAlignment="1">
      <alignment horizontal="justify" vertical="center" wrapText="1"/>
    </xf>
    <xf numFmtId="49" fontId="2" fillId="0" borderId="1" xfId="0" applyNumberFormat="1" applyFont="1" applyBorder="1" applyAlignment="1">
      <alignment horizontal="justify" vertical="center" wrapText="1"/>
    </xf>
    <xf numFmtId="49" fontId="2" fillId="5" borderId="1" xfId="0" applyNumberFormat="1" applyFont="1" applyFill="1" applyBorder="1" applyAlignment="1">
      <alignment horizontal="justify" vertical="center" wrapText="1"/>
    </xf>
    <xf numFmtId="49" fontId="1" fillId="2" borderId="1" xfId="0" applyNumberFormat="1" applyFont="1" applyFill="1" applyBorder="1" applyAlignment="1">
      <alignment horizontal="justify" vertical="center" wrapText="1"/>
    </xf>
    <xf numFmtId="49" fontId="2" fillId="4" borderId="1" xfId="0" applyNumberFormat="1" applyFont="1" applyFill="1" applyBorder="1" applyAlignment="1">
      <alignment horizontal="justify" vertical="center" wrapText="1"/>
    </xf>
    <xf numFmtId="4" fontId="2" fillId="0" borderId="1" xfId="0" applyNumberFormat="1" applyFont="1" applyFill="1" applyBorder="1" applyAlignment="1">
      <alignment horizontal="right" vertical="center" wrapText="1"/>
    </xf>
    <xf numFmtId="2" fontId="2" fillId="0" borderId="1" xfId="0" applyNumberFormat="1" applyFont="1" applyFill="1" applyBorder="1" applyAlignment="1">
      <alignment horizontal="justify" vertical="center" wrapText="1"/>
    </xf>
    <xf numFmtId="0" fontId="1" fillId="4" borderId="1" xfId="0" applyNumberFormat="1" applyFont="1" applyFill="1" applyBorder="1" applyAlignment="1" applyProtection="1">
      <alignment horizontal="justify" vertical="center" wrapText="1"/>
    </xf>
    <xf numFmtId="0" fontId="2" fillId="4" borderId="1" xfId="0" applyNumberFormat="1" applyFont="1" applyFill="1" applyBorder="1" applyAlignment="1">
      <alignment horizontal="justify" vertical="center" wrapText="1"/>
    </xf>
    <xf numFmtId="4" fontId="2" fillId="0" borderId="0" xfId="0" applyNumberFormat="1" applyFont="1" applyAlignment="1">
      <alignment vertical="center" wrapText="1"/>
    </xf>
    <xf numFmtId="4" fontId="1" fillId="0" borderId="0" xfId="0" applyNumberFormat="1" applyFont="1" applyAlignment="1">
      <alignment vertical="center" wrapText="1"/>
    </xf>
    <xf numFmtId="0" fontId="2" fillId="0" borderId="1" xfId="0" applyFont="1" applyFill="1" applyBorder="1" applyAlignment="1">
      <alignment horizontal="justify" vertical="center" wrapText="1"/>
    </xf>
    <xf numFmtId="0" fontId="1" fillId="4" borderId="1" xfId="0" applyFont="1" applyFill="1" applyBorder="1" applyAlignment="1">
      <alignment horizontal="justify" vertical="center" wrapText="1"/>
    </xf>
    <xf numFmtId="0" fontId="1" fillId="0" borderId="1" xfId="0" applyFont="1" applyBorder="1" applyAlignment="1">
      <alignment horizontal="justify" vertical="center" wrapText="1"/>
    </xf>
    <xf numFmtId="0" fontId="13" fillId="0" borderId="1" xfId="0" applyFont="1" applyBorder="1" applyAlignment="1">
      <alignment horizontal="justify" vertical="center" wrapText="1"/>
    </xf>
    <xf numFmtId="0" fontId="2" fillId="4" borderId="1" xfId="0" applyFont="1" applyFill="1" applyBorder="1" applyAlignment="1">
      <alignment horizontal="justify" vertical="center" wrapText="1"/>
    </xf>
    <xf numFmtId="4" fontId="2" fillId="5" borderId="1" xfId="0" applyNumberFormat="1" applyFont="1" applyFill="1" applyBorder="1" applyAlignment="1">
      <alignment vertical="center" wrapText="1"/>
    </xf>
    <xf numFmtId="4" fontId="1" fillId="4" borderId="1" xfId="0" applyNumberFormat="1" applyFont="1" applyFill="1" applyBorder="1" applyAlignment="1">
      <alignment vertical="center" wrapText="1"/>
    </xf>
    <xf numFmtId="4" fontId="13" fillId="0" borderId="1" xfId="0" applyNumberFormat="1" applyFont="1" applyFill="1" applyBorder="1" applyAlignment="1">
      <alignment vertical="center" wrapText="1"/>
    </xf>
    <xf numFmtId="4" fontId="2" fillId="0" borderId="1" xfId="0" applyNumberFormat="1" applyFont="1" applyFill="1" applyBorder="1" applyAlignment="1">
      <alignment vertical="center" wrapText="1"/>
    </xf>
    <xf numFmtId="4" fontId="10" fillId="0" borderId="1" xfId="0" applyNumberFormat="1" applyFont="1" applyFill="1" applyBorder="1" applyAlignment="1">
      <alignment vertical="center"/>
    </xf>
    <xf numFmtId="4" fontId="13" fillId="0" borderId="1" xfId="0" applyNumberFormat="1" applyFont="1" applyBorder="1" applyAlignment="1">
      <alignment vertical="center"/>
    </xf>
    <xf numFmtId="4" fontId="1" fillId="0" borderId="1" xfId="0" applyNumberFormat="1" applyFont="1" applyBorder="1" applyAlignment="1">
      <alignment horizontal="right" vertical="center" wrapText="1"/>
    </xf>
    <xf numFmtId="49" fontId="10" fillId="0" borderId="1" xfId="0" applyNumberFormat="1" applyFont="1" applyBorder="1" applyAlignment="1">
      <alignment horizontal="justify" vertical="center" wrapText="1"/>
    </xf>
    <xf numFmtId="49" fontId="2" fillId="0" borderId="1" xfId="0" applyNumberFormat="1" applyFont="1" applyFill="1" applyBorder="1" applyAlignment="1">
      <alignment horizontal="justify" vertical="center" wrapText="1"/>
    </xf>
    <xf numFmtId="0" fontId="2" fillId="5" borderId="1" xfId="0" applyFont="1" applyFill="1" applyBorder="1" applyAlignment="1">
      <alignment horizontal="justify" vertical="center" wrapText="1"/>
    </xf>
    <xf numFmtId="2" fontId="1" fillId="3" borderId="1" xfId="0" applyNumberFormat="1" applyFont="1" applyFill="1" applyBorder="1" applyAlignment="1" applyProtection="1">
      <alignment horizontal="justify" vertical="center" wrapText="1"/>
    </xf>
    <xf numFmtId="2" fontId="1" fillId="0" borderId="1" xfId="0" applyNumberFormat="1" applyFont="1" applyBorder="1" applyAlignment="1">
      <alignment horizontal="justify" vertical="center" wrapText="1"/>
    </xf>
    <xf numFmtId="165" fontId="1" fillId="0" borderId="1" xfId="0" applyNumberFormat="1" applyFont="1" applyBorder="1" applyAlignment="1" applyProtection="1">
      <alignment horizontal="justify" vertical="center" wrapText="1"/>
      <protection hidden="1"/>
    </xf>
    <xf numFmtId="0" fontId="1" fillId="5" borderId="1" xfId="0" applyFont="1" applyFill="1" applyBorder="1" applyAlignment="1">
      <alignment horizontal="justify" vertical="center" wrapText="1"/>
    </xf>
    <xf numFmtId="0" fontId="2" fillId="5" borderId="1" xfId="0" applyFont="1" applyFill="1" applyBorder="1" applyAlignment="1">
      <alignment horizontal="justify" vertical="center"/>
    </xf>
    <xf numFmtId="0" fontId="2" fillId="0" borderId="1" xfId="0" applyFont="1" applyFill="1" applyBorder="1" applyAlignment="1">
      <alignment horizontal="justify" vertical="center"/>
    </xf>
    <xf numFmtId="4" fontId="2" fillId="0" borderId="1" xfId="0" applyNumberFormat="1" applyFont="1" applyFill="1" applyBorder="1" applyAlignment="1">
      <alignment vertical="center"/>
    </xf>
    <xf numFmtId="4" fontId="2" fillId="0" borderId="1" xfId="0" applyNumberFormat="1" applyFont="1" applyBorder="1" applyAlignment="1">
      <alignment horizontal="right" vertical="center" wrapText="1"/>
    </xf>
    <xf numFmtId="0" fontId="1" fillId="2" borderId="1" xfId="0" applyFont="1" applyFill="1" applyBorder="1" applyAlignment="1">
      <alignment horizontal="justify" vertical="center" wrapText="1"/>
    </xf>
    <xf numFmtId="4" fontId="1" fillId="0" borderId="1" xfId="0" applyNumberFormat="1" applyFont="1" applyFill="1" applyBorder="1" applyAlignment="1">
      <alignment vertical="center"/>
    </xf>
    <xf numFmtId="0" fontId="2" fillId="6" borderId="1" xfId="0" applyFont="1" applyFill="1" applyBorder="1" applyAlignment="1">
      <alignment horizontal="justify" vertical="center" wrapText="1"/>
    </xf>
    <xf numFmtId="0" fontId="15" fillId="0" borderId="1" xfId="0" applyFont="1" applyFill="1" applyBorder="1" applyAlignment="1">
      <alignment horizontal="justify" vertical="center"/>
    </xf>
    <xf numFmtId="0" fontId="2" fillId="0" borderId="3" xfId="0" applyFont="1" applyFill="1" applyBorder="1" applyAlignment="1">
      <alignment horizontal="justify" vertical="center" wrapText="1"/>
    </xf>
    <xf numFmtId="49" fontId="14" fillId="3" borderId="1" xfId="0" applyNumberFormat="1" applyFont="1" applyFill="1" applyBorder="1" applyAlignment="1" applyProtection="1">
      <alignment horizontal="justify" vertical="center" wrapText="1"/>
    </xf>
    <xf numFmtId="0" fontId="9" fillId="2" borderId="1" xfId="0" applyNumberFormat="1" applyFont="1" applyFill="1" applyBorder="1" applyAlignment="1">
      <alignment horizontal="justify" vertical="center" wrapText="1"/>
    </xf>
    <xf numFmtId="4" fontId="2" fillId="3" borderId="1" xfId="0" applyNumberFormat="1" applyFont="1" applyFill="1" applyBorder="1" applyAlignment="1">
      <alignment horizontal="right" vertical="center" wrapText="1"/>
    </xf>
    <xf numFmtId="4" fontId="2" fillId="3" borderId="1" xfId="0" applyNumberFormat="1" applyFont="1" applyFill="1" applyBorder="1" applyAlignment="1">
      <alignment vertical="center" wrapText="1"/>
    </xf>
    <xf numFmtId="0" fontId="10" fillId="0" borderId="0" xfId="0" applyFont="1" applyAlignment="1"/>
    <xf numFmtId="0" fontId="10" fillId="0" borderId="0" xfId="0" applyNumberFormat="1" applyFont="1" applyAlignment="1"/>
    <xf numFmtId="0" fontId="10" fillId="0" borderId="1" xfId="0" applyFont="1" applyBorder="1" applyAlignment="1">
      <alignment horizontal="justify" vertical="center"/>
    </xf>
    <xf numFmtId="0" fontId="10" fillId="5" borderId="1" xfId="0" applyFont="1" applyFill="1" applyBorder="1" applyAlignment="1">
      <alignment horizontal="justify" vertical="center" wrapText="1"/>
    </xf>
    <xf numFmtId="165" fontId="2" fillId="0" borderId="1" xfId="0" applyNumberFormat="1" applyFont="1" applyFill="1" applyBorder="1" applyAlignment="1" applyProtection="1">
      <alignment horizontal="justify" vertical="center" wrapText="1"/>
      <protection hidden="1"/>
    </xf>
    <xf numFmtId="2" fontId="2" fillId="0" borderId="1" xfId="0" applyNumberFormat="1" applyFont="1" applyFill="1" applyBorder="1" applyAlignment="1" applyProtection="1">
      <alignment vertical="center" wrapText="1"/>
    </xf>
    <xf numFmtId="0" fontId="16" fillId="0" borderId="1" xfId="0" applyFont="1" applyBorder="1" applyAlignment="1">
      <alignment horizontal="justify" vertical="center"/>
    </xf>
    <xf numFmtId="0" fontId="18" fillId="0" borderId="0" xfId="0" applyFont="1"/>
    <xf numFmtId="0" fontId="19" fillId="0" borderId="0" xfId="0" applyFont="1" applyAlignment="1">
      <alignment horizontal="center" vertical="center" wrapText="1"/>
    </xf>
    <xf numFmtId="4" fontId="1" fillId="5" borderId="1" xfId="0" applyNumberFormat="1" applyFont="1" applyFill="1" applyBorder="1" applyAlignment="1">
      <alignment vertical="center" wrapText="1"/>
    </xf>
    <xf numFmtId="2" fontId="1" fillId="0" borderId="1" xfId="0" applyNumberFormat="1" applyFont="1" applyBorder="1" applyAlignment="1" applyProtection="1">
      <alignment horizontal="justify" vertical="center" wrapText="1"/>
    </xf>
    <xf numFmtId="49" fontId="14" fillId="0" borderId="1" xfId="0" applyNumberFormat="1" applyFont="1" applyBorder="1" applyAlignment="1">
      <alignment horizontal="justify" vertical="center" wrapText="1"/>
    </xf>
    <xf numFmtId="2" fontId="20" fillId="0" borderId="1" xfId="0" applyNumberFormat="1" applyFont="1" applyBorder="1" applyAlignment="1">
      <alignment horizontal="justify" vertical="center" wrapText="1"/>
    </xf>
    <xf numFmtId="4" fontId="20" fillId="0" borderId="1" xfId="0" applyNumberFormat="1" applyFont="1" applyFill="1" applyBorder="1" applyAlignment="1">
      <alignment vertical="center"/>
    </xf>
    <xf numFmtId="2" fontId="21" fillId="0" borderId="1" xfId="0" applyNumberFormat="1" applyFont="1" applyBorder="1" applyAlignment="1">
      <alignment horizontal="justify" vertical="center" wrapText="1"/>
    </xf>
    <xf numFmtId="4" fontId="10" fillId="0" borderId="1" xfId="0" applyNumberFormat="1" applyFont="1" applyBorder="1" applyAlignment="1">
      <alignment vertical="center"/>
    </xf>
    <xf numFmtId="0" fontId="2" fillId="0" borderId="3" xfId="0" applyNumberFormat="1" applyFont="1" applyFill="1" applyBorder="1" applyAlignment="1">
      <alignment horizontal="justify" vertical="center" wrapText="1"/>
    </xf>
    <xf numFmtId="0" fontId="2" fillId="0" borderId="8" xfId="0" applyFont="1" applyFill="1" applyBorder="1" applyAlignment="1">
      <alignment horizontal="justify" vertical="center" wrapText="1"/>
    </xf>
    <xf numFmtId="0" fontId="2" fillId="3" borderId="1" xfId="0" applyFont="1" applyFill="1" applyBorder="1" applyAlignment="1">
      <alignment horizontal="justify" vertical="center" wrapText="1"/>
    </xf>
    <xf numFmtId="0" fontId="2" fillId="0" borderId="8" xfId="0" applyFont="1" applyBorder="1" applyAlignment="1">
      <alignment vertical="center" wrapText="1"/>
    </xf>
    <xf numFmtId="0" fontId="2" fillId="0" borderId="8" xfId="0" applyFont="1" applyBorder="1" applyAlignment="1">
      <alignment horizontal="justify" vertical="center" wrapText="1"/>
    </xf>
    <xf numFmtId="4" fontId="14" fillId="0" borderId="0" xfId="0" applyNumberFormat="1" applyFont="1" applyFill="1" applyBorder="1" applyAlignment="1">
      <alignment horizontal="right" vertical="center" wrapText="1"/>
    </xf>
    <xf numFmtId="4" fontId="2" fillId="0" borderId="0" xfId="0" applyNumberFormat="1" applyFont="1" applyFill="1" applyBorder="1" applyAlignment="1">
      <alignment horizontal="right" vertical="center" wrapText="1"/>
    </xf>
    <xf numFmtId="49" fontId="2" fillId="0" borderId="2" xfId="0" applyNumberFormat="1" applyFont="1" applyFill="1" applyBorder="1" applyAlignment="1">
      <alignment horizontal="justify" vertical="center" wrapText="1"/>
    </xf>
    <xf numFmtId="4" fontId="2" fillId="0" borderId="1" xfId="0" applyNumberFormat="1" applyFont="1" applyFill="1" applyBorder="1" applyAlignment="1">
      <alignment horizontal="right" vertical="center" wrapText="1"/>
    </xf>
    <xf numFmtId="0" fontId="2" fillId="0" borderId="1" xfId="0" applyNumberFormat="1" applyFont="1" applyFill="1" applyBorder="1" applyAlignment="1" applyProtection="1">
      <alignment horizontal="justify" vertical="center" wrapText="1"/>
    </xf>
    <xf numFmtId="0" fontId="1" fillId="0" borderId="1" xfId="0" applyNumberFormat="1" applyFont="1" applyFill="1" applyBorder="1" applyAlignment="1">
      <alignment horizontal="justify" vertical="center" wrapText="1"/>
    </xf>
    <xf numFmtId="4" fontId="24" fillId="0" borderId="0" xfId="0" applyNumberFormat="1" applyFont="1" applyAlignment="1">
      <alignment vertical="center" wrapText="1"/>
    </xf>
    <xf numFmtId="0" fontId="24" fillId="0" borderId="0" xfId="0" applyFont="1" applyAlignment="1">
      <alignment vertical="center" wrapText="1"/>
    </xf>
    <xf numFmtId="0" fontId="1" fillId="3" borderId="2" xfId="0" applyFont="1" applyFill="1" applyBorder="1" applyAlignment="1">
      <alignment horizontal="justify" vertical="center" wrapText="1"/>
    </xf>
    <xf numFmtId="4" fontId="2" fillId="0" borderId="5" xfId="0" applyNumberFormat="1" applyFont="1" applyFill="1" applyBorder="1" applyAlignment="1">
      <alignment horizontal="right" vertical="center" wrapText="1"/>
    </xf>
    <xf numFmtId="0" fontId="2" fillId="0" borderId="0" xfId="0" applyFont="1" applyFill="1" applyBorder="1" applyAlignment="1">
      <alignment horizontal="left" vertical="center" wrapText="1"/>
    </xf>
    <xf numFmtId="0" fontId="2" fillId="0" borderId="0" xfId="0" applyFont="1" applyFill="1" applyAlignment="1">
      <alignment horizontal="left" vertical="center" wrapText="1"/>
    </xf>
    <xf numFmtId="49" fontId="1" fillId="0" borderId="1" xfId="0" applyNumberFormat="1" applyFont="1" applyBorder="1" applyAlignment="1">
      <alignment horizontal="justify" vertical="center" wrapText="1"/>
    </xf>
    <xf numFmtId="0" fontId="23" fillId="0" borderId="1" xfId="0" applyNumberFormat="1" applyFont="1" applyFill="1" applyBorder="1" applyAlignment="1">
      <alignment horizontal="justify" vertical="center" wrapText="1"/>
    </xf>
    <xf numFmtId="0" fontId="1" fillId="3" borderId="1" xfId="0" applyNumberFormat="1" applyFont="1" applyFill="1" applyBorder="1" applyAlignment="1">
      <alignment horizontal="justify" vertical="center" wrapText="1"/>
    </xf>
    <xf numFmtId="0" fontId="2" fillId="3" borderId="1" xfId="0" applyFont="1" applyFill="1" applyBorder="1" applyAlignment="1">
      <alignment horizontal="justify" vertical="center" wrapText="1"/>
    </xf>
    <xf numFmtId="0" fontId="1" fillId="3" borderId="1" xfId="0" applyFont="1" applyFill="1" applyBorder="1" applyAlignment="1">
      <alignment horizontal="justify" vertical="center" wrapText="1"/>
    </xf>
    <xf numFmtId="165" fontId="1" fillId="0" borderId="1" xfId="0" applyNumberFormat="1" applyFont="1" applyFill="1" applyBorder="1" applyAlignment="1" applyProtection="1">
      <alignment horizontal="justify" vertical="center" wrapText="1"/>
      <protection hidden="1"/>
    </xf>
    <xf numFmtId="0" fontId="1" fillId="0" borderId="1" xfId="0" applyFont="1" applyFill="1" applyBorder="1" applyAlignment="1">
      <alignment horizontal="justify" vertical="center"/>
    </xf>
    <xf numFmtId="0" fontId="1" fillId="0" borderId="1" xfId="0" applyFont="1" applyFill="1" applyBorder="1" applyAlignment="1">
      <alignment horizontal="justify" vertical="center" wrapText="1"/>
    </xf>
    <xf numFmtId="0" fontId="2" fillId="3" borderId="1" xfId="0" applyNumberFormat="1" applyFont="1" applyFill="1" applyBorder="1" applyAlignment="1">
      <alignment horizontal="justify" vertical="center" wrapText="1"/>
    </xf>
    <xf numFmtId="0" fontId="2" fillId="3" borderId="1" xfId="0" applyFont="1" applyFill="1" applyBorder="1" applyAlignment="1">
      <alignment horizontal="justify" vertical="center"/>
    </xf>
    <xf numFmtId="49" fontId="2" fillId="0" borderId="3" xfId="0" applyNumberFormat="1" applyFont="1" applyFill="1" applyBorder="1" applyAlignment="1">
      <alignment horizontal="justify" vertical="center" wrapText="1"/>
    </xf>
    <xf numFmtId="0" fontId="2" fillId="5" borderId="1" xfId="0" applyNumberFormat="1" applyFont="1" applyFill="1" applyBorder="1" applyAlignment="1">
      <alignment horizontal="justify" vertical="center" wrapText="1"/>
    </xf>
    <xf numFmtId="0" fontId="11" fillId="0" borderId="3" xfId="0" applyFont="1" applyFill="1" applyBorder="1" applyAlignment="1">
      <alignment horizontal="justify" vertical="center" wrapText="1"/>
    </xf>
    <xf numFmtId="0" fontId="0" fillId="0" borderId="0" xfId="0" applyFont="1" applyAlignment="1"/>
    <xf numFmtId="0" fontId="1" fillId="3" borderId="2" xfId="0" applyNumberFormat="1" applyFont="1" applyFill="1" applyBorder="1" applyAlignment="1">
      <alignment horizontal="justify" vertical="center" wrapText="1"/>
    </xf>
    <xf numFmtId="4" fontId="1" fillId="5" borderId="1" xfId="0" applyNumberFormat="1" applyFont="1" applyFill="1" applyBorder="1" applyAlignment="1">
      <alignment horizontal="right" vertical="center" wrapText="1"/>
    </xf>
    <xf numFmtId="165" fontId="2" fillId="0" borderId="9" xfId="0" applyNumberFormat="1" applyFont="1" applyFill="1" applyBorder="1" applyAlignment="1" applyProtection="1">
      <alignment horizontal="justify" vertical="center" wrapText="1"/>
      <protection hidden="1"/>
    </xf>
    <xf numFmtId="0" fontId="2" fillId="0" borderId="0" xfId="0" applyNumberFormat="1" applyFont="1" applyAlignment="1">
      <alignment vertical="center" wrapText="1"/>
    </xf>
    <xf numFmtId="0" fontId="0" fillId="0" borderId="0" xfId="0" applyNumberFormat="1" applyFont="1" applyAlignment="1"/>
    <xf numFmtId="0" fontId="2" fillId="0" borderId="9" xfId="0" applyNumberFormat="1" applyFont="1" applyFill="1" applyBorder="1" applyAlignment="1" applyProtection="1">
      <alignment horizontal="justify" vertical="center" wrapText="1"/>
    </xf>
    <xf numFmtId="0" fontId="2" fillId="0" borderId="1" xfId="0" applyNumberFormat="1" applyFont="1" applyBorder="1" applyAlignment="1">
      <alignment horizontal="justify" vertical="center" wrapText="1"/>
    </xf>
    <xf numFmtId="49" fontId="2" fillId="0" borderId="1" xfId="0" applyNumberFormat="1" applyFont="1" applyFill="1" applyBorder="1" applyAlignment="1" applyProtection="1">
      <alignment horizontal="justify" vertical="center" wrapText="1"/>
    </xf>
    <xf numFmtId="4" fontId="2" fillId="3" borderId="1" xfId="0" applyNumberFormat="1" applyFont="1" applyFill="1" applyBorder="1" applyAlignment="1" applyProtection="1">
      <alignment horizontal="right" vertical="center" wrapText="1"/>
      <protection hidden="1"/>
    </xf>
    <xf numFmtId="0" fontId="2" fillId="0" borderId="1" xfId="0" applyFont="1" applyBorder="1" applyAlignment="1">
      <alignment horizontal="justify" vertical="center" wrapText="1"/>
    </xf>
    <xf numFmtId="0" fontId="14" fillId="0" borderId="1" xfId="0" applyFont="1" applyBorder="1" applyAlignment="1">
      <alignment horizontal="justify"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horizontal="justify" vertical="center" wrapText="1"/>
    </xf>
    <xf numFmtId="49" fontId="14" fillId="3" borderId="1" xfId="0" applyNumberFormat="1" applyFont="1" applyFill="1" applyBorder="1" applyAlignment="1">
      <alignment horizontal="justify" vertical="center" wrapText="1"/>
    </xf>
    <xf numFmtId="49" fontId="25" fillId="0" borderId="1" xfId="0" applyNumberFormat="1" applyFont="1" applyFill="1" applyBorder="1" applyAlignment="1" applyProtection="1">
      <alignment horizontal="justify" vertical="center"/>
    </xf>
    <xf numFmtId="4" fontId="10" fillId="0" borderId="1" xfId="0" applyNumberFormat="1" applyFont="1" applyFill="1" applyBorder="1" applyAlignment="1">
      <alignment horizontal="right" vertical="center"/>
    </xf>
    <xf numFmtId="0" fontId="2" fillId="3" borderId="2" xfId="0" applyNumberFormat="1" applyFont="1" applyFill="1" applyBorder="1" applyAlignment="1">
      <alignment horizontal="justify" vertical="center" wrapText="1"/>
    </xf>
    <xf numFmtId="4" fontId="2" fillId="5" borderId="1" xfId="0" applyNumberFormat="1" applyFont="1" applyFill="1" applyBorder="1" applyAlignment="1">
      <alignment horizontal="right" vertical="center" wrapText="1"/>
    </xf>
    <xf numFmtId="49" fontId="25" fillId="0" borderId="2" xfId="0" applyNumberFormat="1" applyFont="1" applyFill="1" applyBorder="1" applyAlignment="1">
      <alignment horizontal="justify" vertical="center"/>
    </xf>
    <xf numFmtId="49" fontId="25" fillId="0" borderId="1" xfId="0" applyNumberFormat="1" applyFont="1" applyFill="1" applyBorder="1" applyAlignment="1">
      <alignment horizontal="justify" vertical="center"/>
    </xf>
    <xf numFmtId="0" fontId="2" fillId="3" borderId="1" xfId="0" applyFont="1" applyFill="1" applyBorder="1" applyAlignment="1">
      <alignment horizontal="justify" vertical="center" wrapText="1"/>
    </xf>
    <xf numFmtId="0" fontId="2" fillId="0" borderId="3" xfId="0" applyFont="1" applyFill="1" applyBorder="1" applyAlignment="1">
      <alignment horizontal="justify" vertical="center" wrapText="1"/>
    </xf>
    <xf numFmtId="2" fontId="27" fillId="3" borderId="1" xfId="0" applyNumberFormat="1" applyFont="1" applyFill="1" applyBorder="1" applyAlignment="1">
      <alignment horizontal="justify" vertical="center" wrapText="1"/>
    </xf>
    <xf numFmtId="2" fontId="26" fillId="0" borderId="1" xfId="0" applyNumberFormat="1" applyFont="1" applyFill="1" applyBorder="1" applyAlignment="1">
      <alignment horizontal="justify" vertical="center" wrapText="1"/>
    </xf>
    <xf numFmtId="0" fontId="13" fillId="0" borderId="0" xfId="0" applyFont="1" applyFill="1" applyBorder="1" applyAlignment="1">
      <alignment horizontal="center" vertical="center" wrapText="1"/>
    </xf>
    <xf numFmtId="0" fontId="13" fillId="0" borderId="0" xfId="0" applyFont="1" applyBorder="1" applyAlignment="1">
      <alignment horizontal="right" vertical="center" wrapText="1"/>
    </xf>
    <xf numFmtId="0" fontId="10" fillId="0" borderId="0" xfId="0" applyFont="1" applyBorder="1" applyAlignment="1">
      <alignment horizontal="justify" vertical="center" wrapText="1"/>
    </xf>
    <xf numFmtId="0" fontId="10" fillId="0" borderId="0" xfId="0" applyFont="1" applyFill="1" applyAlignment="1">
      <alignment horizontal="right" vertical="center" wrapText="1"/>
    </xf>
    <xf numFmtId="0" fontId="13"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49" fontId="14" fillId="0" borderId="1" xfId="0" applyNumberFormat="1" applyFont="1" applyFill="1" applyBorder="1" applyAlignment="1">
      <alignment horizontal="justify" vertical="center" wrapText="1"/>
    </xf>
    <xf numFmtId="0" fontId="17" fillId="0" borderId="0" xfId="0" applyFont="1"/>
    <xf numFmtId="49" fontId="2" fillId="0" borderId="1" xfId="0" applyNumberFormat="1" applyFont="1" applyFill="1" applyBorder="1" applyAlignment="1">
      <alignment horizontal="justify" vertical="center" wrapText="1"/>
    </xf>
    <xf numFmtId="0" fontId="2" fillId="3" borderId="1"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0" borderId="3" xfId="0" applyFont="1" applyFill="1" applyBorder="1" applyAlignment="1">
      <alignment horizontal="justify" vertical="center" wrapText="1"/>
    </xf>
    <xf numFmtId="4" fontId="10" fillId="0" borderId="1" xfId="0" applyNumberFormat="1" applyFont="1" applyFill="1" applyBorder="1" applyAlignment="1">
      <alignment vertical="center" wrapText="1"/>
    </xf>
    <xf numFmtId="0" fontId="2" fillId="0" borderId="1" xfId="0" applyFont="1" applyFill="1" applyBorder="1" applyAlignment="1">
      <alignment horizontal="justify" vertical="center" wrapText="1"/>
    </xf>
    <xf numFmtId="2" fontId="2" fillId="3" borderId="1" xfId="0" applyNumberFormat="1" applyFont="1" applyFill="1" applyBorder="1" applyAlignment="1">
      <alignment horizontal="justify" vertical="center" wrapText="1"/>
    </xf>
    <xf numFmtId="0" fontId="2" fillId="5" borderId="1" xfId="0" applyNumberFormat="1" applyFont="1" applyFill="1" applyBorder="1" applyAlignment="1">
      <alignment horizontal="justify" vertical="center"/>
    </xf>
    <xf numFmtId="0" fontId="2" fillId="0" borderId="1" xfId="0" applyFont="1" applyFill="1" applyBorder="1" applyAlignment="1">
      <alignment horizontal="justify" vertical="top" wrapText="1"/>
    </xf>
    <xf numFmtId="0" fontId="10" fillId="0" borderId="1" xfId="0" applyFont="1" applyBorder="1" applyAlignment="1">
      <alignment horizontal="justify" vertical="center" wrapText="1"/>
    </xf>
    <xf numFmtId="49" fontId="23" fillId="0" borderId="2" xfId="0" applyNumberFormat="1" applyFont="1" applyFill="1" applyBorder="1" applyAlignment="1">
      <alignment horizontal="justify" vertical="center" wrapText="1"/>
    </xf>
    <xf numFmtId="49" fontId="23" fillId="0" borderId="7" xfId="0" applyNumberFormat="1" applyFont="1" applyFill="1" applyBorder="1" applyAlignment="1">
      <alignment horizontal="justify" vertical="center" wrapText="1"/>
    </xf>
    <xf numFmtId="49" fontId="23" fillId="0" borderId="3" xfId="0" applyNumberFormat="1" applyFont="1" applyFill="1" applyBorder="1" applyAlignment="1">
      <alignment horizontal="justify" vertical="center" wrapText="1"/>
    </xf>
    <xf numFmtId="49" fontId="2" fillId="0" borderId="2" xfId="0" applyNumberFormat="1" applyFont="1" applyFill="1" applyBorder="1" applyAlignment="1">
      <alignment horizontal="justify" vertical="center" wrapText="1"/>
    </xf>
    <xf numFmtId="49" fontId="2" fillId="0" borderId="7" xfId="0" applyNumberFormat="1" applyFont="1" applyFill="1" applyBorder="1" applyAlignment="1">
      <alignment horizontal="justify" vertical="center" wrapText="1"/>
    </xf>
    <xf numFmtId="49" fontId="2" fillId="0" borderId="3" xfId="0" applyNumberFormat="1" applyFont="1" applyFill="1" applyBorder="1" applyAlignment="1">
      <alignment horizontal="justify" vertical="center" wrapText="1"/>
    </xf>
    <xf numFmtId="0" fontId="2" fillId="0" borderId="1" xfId="0" applyFont="1" applyFill="1" applyBorder="1" applyAlignment="1">
      <alignment horizontal="justify"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2" fontId="2" fillId="0" borderId="2" xfId="0" applyNumberFormat="1" applyFont="1" applyFill="1" applyBorder="1" applyAlignment="1" applyProtection="1">
      <alignment horizontal="left" vertical="center" wrapText="1"/>
    </xf>
    <xf numFmtId="2" fontId="2" fillId="0" borderId="7" xfId="0" applyNumberFormat="1" applyFont="1" applyFill="1" applyBorder="1" applyAlignment="1" applyProtection="1">
      <alignment horizontal="left" vertical="center" wrapText="1"/>
    </xf>
    <xf numFmtId="2" fontId="2" fillId="0" borderId="3" xfId="0" applyNumberFormat="1" applyFont="1" applyFill="1" applyBorder="1" applyAlignment="1" applyProtection="1">
      <alignment horizontal="left" vertical="center" wrapText="1"/>
    </xf>
    <xf numFmtId="0" fontId="2" fillId="0" borderId="2" xfId="0" applyNumberFormat="1" applyFont="1" applyFill="1" applyBorder="1" applyAlignment="1">
      <alignment horizontal="justify" vertical="center" wrapText="1"/>
    </xf>
    <xf numFmtId="0" fontId="2" fillId="0" borderId="7" xfId="0" applyNumberFormat="1" applyFont="1" applyFill="1" applyBorder="1" applyAlignment="1">
      <alignment horizontal="justify" vertical="center" wrapText="1"/>
    </xf>
    <xf numFmtId="0" fontId="2" fillId="0" borderId="3" xfId="0" applyNumberFormat="1" applyFont="1" applyFill="1" applyBorder="1" applyAlignment="1">
      <alignment horizontal="justify" vertical="center" wrapText="1"/>
    </xf>
    <xf numFmtId="165" fontId="2" fillId="0" borderId="2" xfId="0" applyNumberFormat="1" applyFont="1" applyFill="1" applyBorder="1" applyAlignment="1" applyProtection="1">
      <alignment horizontal="justify" vertical="center" wrapText="1"/>
      <protection hidden="1"/>
    </xf>
    <xf numFmtId="165" fontId="2" fillId="0" borderId="7" xfId="0" applyNumberFormat="1" applyFont="1" applyFill="1" applyBorder="1" applyAlignment="1" applyProtection="1">
      <alignment horizontal="justify" vertical="center" wrapText="1"/>
      <protection hidden="1"/>
    </xf>
    <xf numFmtId="165" fontId="2" fillId="0" borderId="3" xfId="0" applyNumberFormat="1" applyFont="1" applyFill="1" applyBorder="1" applyAlignment="1" applyProtection="1">
      <alignment horizontal="justify" vertical="center" wrapText="1"/>
      <protection hidden="1"/>
    </xf>
    <xf numFmtId="0" fontId="2" fillId="0" borderId="2" xfId="0" applyNumberFormat="1" applyFont="1" applyFill="1" applyBorder="1" applyAlignment="1" applyProtection="1">
      <alignment horizontal="justify" vertical="center" wrapText="1"/>
    </xf>
    <xf numFmtId="0" fontId="2" fillId="0" borderId="7" xfId="0" applyNumberFormat="1" applyFont="1" applyFill="1" applyBorder="1" applyAlignment="1" applyProtection="1">
      <alignment horizontal="justify" vertical="center" wrapText="1"/>
    </xf>
    <xf numFmtId="0" fontId="2" fillId="0" borderId="3" xfId="0" applyNumberFormat="1" applyFont="1" applyFill="1" applyBorder="1" applyAlignment="1" applyProtection="1">
      <alignment horizontal="justify" vertical="center" wrapText="1"/>
    </xf>
    <xf numFmtId="0" fontId="2" fillId="5" borderId="2" xfId="0" applyFont="1" applyFill="1" applyBorder="1" applyAlignment="1">
      <alignment horizontal="justify" vertical="center" wrapText="1"/>
    </xf>
    <xf numFmtId="0" fontId="2" fillId="5" borderId="7" xfId="0" applyFont="1" applyFill="1" applyBorder="1" applyAlignment="1">
      <alignment horizontal="justify" vertical="center" wrapText="1"/>
    </xf>
    <xf numFmtId="0" fontId="2" fillId="5" borderId="3" xfId="0" applyFont="1" applyFill="1" applyBorder="1" applyAlignment="1">
      <alignment horizontal="justify" vertical="center" wrapText="1"/>
    </xf>
    <xf numFmtId="49" fontId="2" fillId="0" borderId="2" xfId="0" applyNumberFormat="1" applyFont="1" applyBorder="1" applyAlignment="1">
      <alignment horizontal="justify" vertical="center" wrapText="1"/>
    </xf>
    <xf numFmtId="49" fontId="2" fillId="0" borderId="7" xfId="0" applyNumberFormat="1" applyFont="1" applyBorder="1" applyAlignment="1">
      <alignment horizontal="justify" vertical="center" wrapText="1"/>
    </xf>
    <xf numFmtId="49" fontId="2" fillId="0" borderId="3" xfId="0" applyNumberFormat="1" applyFont="1" applyBorder="1" applyAlignment="1">
      <alignment horizontal="justify" vertical="center" wrapText="1"/>
    </xf>
    <xf numFmtId="0" fontId="2" fillId="0" borderId="2" xfId="0" applyFont="1" applyFill="1" applyBorder="1" applyAlignment="1">
      <alignment horizontal="justify" vertical="center" wrapText="1"/>
    </xf>
    <xf numFmtId="0" fontId="2" fillId="0" borderId="7" xfId="0" applyFont="1" applyFill="1" applyBorder="1" applyAlignment="1">
      <alignment horizontal="justify" vertical="center" wrapText="1"/>
    </xf>
    <xf numFmtId="0" fontId="2" fillId="0" borderId="3" xfId="0" applyFont="1" applyFill="1" applyBorder="1" applyAlignment="1">
      <alignment horizontal="justify" vertical="center" wrapText="1"/>
    </xf>
    <xf numFmtId="0" fontId="2" fillId="3" borderId="2" xfId="0" applyFont="1" applyFill="1" applyBorder="1" applyAlignment="1">
      <alignment horizontal="justify" vertical="center" wrapText="1"/>
    </xf>
    <xf numFmtId="0" fontId="2" fillId="3" borderId="7" xfId="0" applyFont="1" applyFill="1" applyBorder="1" applyAlignment="1">
      <alignment horizontal="justify" vertical="center" wrapText="1"/>
    </xf>
    <xf numFmtId="0" fontId="2" fillId="3" borderId="3" xfId="0" applyFont="1" applyFill="1" applyBorder="1" applyAlignment="1">
      <alignment horizontal="justify" vertical="center" wrapText="1"/>
    </xf>
    <xf numFmtId="49" fontId="2" fillId="0" borderId="1" xfId="0" applyNumberFormat="1" applyFont="1" applyFill="1" applyBorder="1" applyAlignment="1">
      <alignment horizontal="justify" vertical="center" wrapText="1"/>
    </xf>
    <xf numFmtId="0" fontId="10" fillId="0" borderId="2" xfId="0" applyNumberFormat="1" applyFont="1" applyFill="1" applyBorder="1" applyAlignment="1">
      <alignment horizontal="justify" vertical="center"/>
    </xf>
    <xf numFmtId="0" fontId="0" fillId="0" borderId="3" xfId="0" applyBorder="1" applyAlignment="1">
      <alignment horizontal="justify"/>
    </xf>
    <xf numFmtId="2" fontId="2" fillId="0" borderId="2" xfId="0" applyNumberFormat="1" applyFont="1" applyBorder="1" applyAlignment="1">
      <alignment horizontal="justify" vertical="center" wrapText="1"/>
    </xf>
    <xf numFmtId="2" fontId="2" fillId="0" borderId="3" xfId="0" applyNumberFormat="1" applyFont="1" applyBorder="1" applyAlignment="1">
      <alignment horizontal="justify" vertical="center" wrapText="1"/>
    </xf>
    <xf numFmtId="2" fontId="2" fillId="0" borderId="2" xfId="0" applyNumberFormat="1" applyFont="1" applyFill="1" applyBorder="1" applyAlignment="1" applyProtection="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7" xfId="0" applyBorder="1" applyAlignment="1">
      <alignment horizontal="justify" vertical="center" wrapText="1"/>
    </xf>
    <xf numFmtId="0" fontId="0" fillId="0" borderId="3" xfId="0" applyBorder="1" applyAlignment="1">
      <alignment horizontal="justify" vertical="center" wrapText="1"/>
    </xf>
    <xf numFmtId="2" fontId="2" fillId="0" borderId="2" xfId="0" applyNumberFormat="1" applyFont="1" applyFill="1" applyBorder="1" applyAlignment="1" applyProtection="1">
      <alignment horizontal="justify" vertical="center" wrapText="1"/>
    </xf>
    <xf numFmtId="2" fontId="2" fillId="0" borderId="7" xfId="0" applyNumberFormat="1" applyFont="1" applyFill="1" applyBorder="1" applyAlignment="1" applyProtection="1">
      <alignment horizontal="justify" vertical="center" wrapText="1"/>
    </xf>
    <xf numFmtId="0" fontId="12" fillId="0" borderId="0" xfId="0" applyFont="1" applyFill="1" applyBorder="1" applyAlignment="1">
      <alignment horizontal="center" vertical="center" wrapText="1"/>
    </xf>
    <xf numFmtId="0" fontId="12" fillId="0" borderId="0" xfId="0" applyFont="1" applyBorder="1" applyAlignment="1">
      <alignment horizontal="center" vertical="center" wrapText="1"/>
    </xf>
    <xf numFmtId="0" fontId="8" fillId="3" borderId="1"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2" fontId="2" fillId="0" borderId="3" xfId="0" applyNumberFormat="1" applyFont="1" applyFill="1" applyBorder="1" applyAlignment="1" applyProtection="1">
      <alignment horizontal="justify" vertical="center" wrapText="1"/>
    </xf>
    <xf numFmtId="0" fontId="0" fillId="0" borderId="7" xfId="0" applyBorder="1" applyAlignment="1">
      <alignment horizontal="justify" vertical="center"/>
    </xf>
    <xf numFmtId="0" fontId="0" fillId="0" borderId="3" xfId="0" applyBorder="1" applyAlignment="1">
      <alignment horizontal="justify" vertical="center"/>
    </xf>
    <xf numFmtId="0" fontId="10" fillId="5" borderId="2" xfId="0" applyFont="1" applyFill="1" applyBorder="1" applyAlignment="1">
      <alignment horizontal="justify" vertical="center"/>
    </xf>
    <xf numFmtId="0" fontId="29" fillId="0" borderId="0" xfId="0" applyFont="1" applyFill="1" applyBorder="1" applyAlignment="1">
      <alignment horizontal="center" vertical="center" wrapText="1"/>
    </xf>
    <xf numFmtId="0" fontId="29" fillId="0" borderId="0" xfId="0" applyFont="1" applyBorder="1" applyAlignment="1">
      <alignment horizontal="center" vertical="center" wrapText="1"/>
    </xf>
    <xf numFmtId="0" fontId="28" fillId="0" borderId="6"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3" borderId="1" xfId="0" applyFont="1" applyFill="1" applyBorder="1" applyAlignment="1">
      <alignment horizontal="center" vertical="center" wrapText="1"/>
    </xf>
  </cellXfs>
  <cellStyles count="13">
    <cellStyle name="Обычный" xfId="0" builtinId="0"/>
    <cellStyle name="Обычный 2" xfId="1"/>
    <cellStyle name="Обычный 2 2" xfId="3"/>
    <cellStyle name="Обычный 2 2 2" xfId="11"/>
    <cellStyle name="Обычный 2 3" xfId="6"/>
    <cellStyle name="Обычный 2 4" xfId="9"/>
    <cellStyle name="Обычный 3" xfId="2"/>
    <cellStyle name="Обычный 3 2" xfId="8"/>
    <cellStyle name="Обычный 3 3" xfId="7"/>
    <cellStyle name="Обычный 4" xfId="4"/>
    <cellStyle name="Обычный 5" xfId="5"/>
    <cellStyle name="Обычный 7" xfId="10"/>
    <cellStyle name="Финансовый 2" xfId="12"/>
  </cellStyles>
  <dxfs count="0"/>
  <tableStyles count="0" defaultTableStyle="TableStyleMedium9" defaultPivotStyle="PivotStyleLight16"/>
  <colors>
    <mruColors>
      <color rgb="FFFFCCCC"/>
      <color rgb="FFCCCCFF"/>
      <color rgb="FFCCFFFF"/>
      <color rgb="FF0000FF"/>
      <color rgb="FFCCECFF"/>
      <color rgb="FFCC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34" Type="http://schemas.openxmlformats.org/officeDocument/2006/relationships/printerSettings" Target="../printerSettings/printerSettings34.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33" Type="http://schemas.openxmlformats.org/officeDocument/2006/relationships/printerSettings" Target="../printerSettings/printerSettings33.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32" Type="http://schemas.openxmlformats.org/officeDocument/2006/relationships/printerSettings" Target="../printerSettings/printerSettings32.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printerSettings" Target="../printerSettings/printerSettings31.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42.bin"/><Relationship Id="rId3" Type="http://schemas.openxmlformats.org/officeDocument/2006/relationships/printerSettings" Target="../printerSettings/printerSettings37.bin"/><Relationship Id="rId7" Type="http://schemas.openxmlformats.org/officeDocument/2006/relationships/printerSettings" Target="../printerSettings/printerSettings41.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 Id="rId6" Type="http://schemas.openxmlformats.org/officeDocument/2006/relationships/printerSettings" Target="../printerSettings/printerSettings40.bin"/><Relationship Id="rId5" Type="http://schemas.openxmlformats.org/officeDocument/2006/relationships/printerSettings" Target="../printerSettings/printerSettings39.bin"/><Relationship Id="rId4" Type="http://schemas.openxmlformats.org/officeDocument/2006/relationships/printerSettings" Target="../printerSettings/printerSettings3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2"/>
  <sheetViews>
    <sheetView view="pageBreakPreview" zoomScale="51" zoomScaleNormal="71" zoomScaleSheetLayoutView="51" workbookViewId="0">
      <pane xSplit="1" ySplit="4" topLeftCell="B87" activePane="bottomRight" state="frozen"/>
      <selection pane="topRight" activeCell="B1" sqref="B1"/>
      <selection pane="bottomLeft" activeCell="A5" sqref="A5"/>
      <selection pane="bottomRight" activeCell="F89" sqref="F89"/>
    </sheetView>
  </sheetViews>
  <sheetFormatPr defaultRowHeight="18.75" x14ac:dyDescent="0.25"/>
  <cols>
    <col min="1" max="1" width="92.5703125" customWidth="1"/>
    <col min="2" max="2" width="26.28515625" style="5" customWidth="1"/>
    <col min="3" max="3" width="104.5703125" style="13" customWidth="1"/>
    <col min="4" max="4" width="103.42578125" style="3" customWidth="1"/>
    <col min="5" max="5" width="34" style="2" customWidth="1"/>
    <col min="6" max="6" width="13" style="2" bestFit="1" customWidth="1"/>
    <col min="7" max="21" width="9.140625" style="2"/>
    <col min="22" max="22" width="9.42578125" style="2" customWidth="1"/>
    <col min="23" max="80" width="9.140625" style="2"/>
    <col min="81" max="81" width="10.5703125" style="2" customWidth="1"/>
    <col min="82" max="82" width="60.42578125" style="2" customWidth="1"/>
    <col min="83" max="83" width="18.28515625" style="2" customWidth="1"/>
    <col min="84" max="84" width="92.28515625" style="2" customWidth="1"/>
    <col min="85" max="85" width="85.28515625" style="2" customWidth="1"/>
    <col min="86" max="86" width="10.140625" style="2" customWidth="1"/>
    <col min="87" max="87" width="15" style="2" customWidth="1"/>
    <col min="88" max="88" width="32.7109375" style="2" customWidth="1"/>
    <col min="89" max="336" width="9.140625" style="2"/>
    <col min="337" max="337" width="10.5703125" style="2" customWidth="1"/>
    <col min="338" max="338" width="60.42578125" style="2" customWidth="1"/>
    <col min="339" max="339" width="18.28515625" style="2" customWidth="1"/>
    <col min="340" max="340" width="92.28515625" style="2" customWidth="1"/>
    <col min="341" max="341" width="85.28515625" style="2" customWidth="1"/>
    <col min="342" max="342" width="10.140625" style="2" customWidth="1"/>
    <col min="343" max="343" width="15" style="2" customWidth="1"/>
    <col min="344" max="344" width="32.7109375" style="2" customWidth="1"/>
    <col min="345" max="592" width="9.140625" style="2"/>
    <col min="593" max="593" width="10.5703125" style="2" customWidth="1"/>
    <col min="594" max="594" width="60.42578125" style="2" customWidth="1"/>
    <col min="595" max="595" width="18.28515625" style="2" customWidth="1"/>
    <col min="596" max="596" width="92.28515625" style="2" customWidth="1"/>
    <col min="597" max="597" width="85.28515625" style="2" customWidth="1"/>
    <col min="598" max="598" width="10.140625" style="2" customWidth="1"/>
    <col min="599" max="599" width="15" style="2" customWidth="1"/>
    <col min="600" max="600" width="32.7109375" style="2" customWidth="1"/>
    <col min="601" max="848" width="9.140625" style="2"/>
    <col min="849" max="849" width="10.5703125" style="2" customWidth="1"/>
    <col min="850" max="850" width="60.42578125" style="2" customWidth="1"/>
    <col min="851" max="851" width="18.28515625" style="2" customWidth="1"/>
    <col min="852" max="852" width="92.28515625" style="2" customWidth="1"/>
    <col min="853" max="853" width="85.28515625" style="2" customWidth="1"/>
    <col min="854" max="854" width="10.140625" style="2" customWidth="1"/>
    <col min="855" max="855" width="15" style="2" customWidth="1"/>
    <col min="856" max="856" width="32.7109375" style="2" customWidth="1"/>
    <col min="857" max="1104" width="9.140625" style="2"/>
    <col min="1105" max="1105" width="10.5703125" style="2" customWidth="1"/>
    <col min="1106" max="1106" width="60.42578125" style="2" customWidth="1"/>
    <col min="1107" max="1107" width="18.28515625" style="2" customWidth="1"/>
    <col min="1108" max="1108" width="92.28515625" style="2" customWidth="1"/>
    <col min="1109" max="1109" width="85.28515625" style="2" customWidth="1"/>
    <col min="1110" max="1110" width="10.140625" style="2" customWidth="1"/>
    <col min="1111" max="1111" width="15" style="2" customWidth="1"/>
    <col min="1112" max="1112" width="32.7109375" style="2" customWidth="1"/>
    <col min="1113" max="1360" width="9.140625" style="2"/>
    <col min="1361" max="1361" width="10.5703125" style="2" customWidth="1"/>
    <col min="1362" max="1362" width="60.42578125" style="2" customWidth="1"/>
    <col min="1363" max="1363" width="18.28515625" style="2" customWidth="1"/>
    <col min="1364" max="1364" width="92.28515625" style="2" customWidth="1"/>
    <col min="1365" max="1365" width="85.28515625" style="2" customWidth="1"/>
    <col min="1366" max="1366" width="10.140625" style="2" customWidth="1"/>
    <col min="1367" max="1367" width="15" style="2" customWidth="1"/>
    <col min="1368" max="1368" width="32.7109375" style="2" customWidth="1"/>
    <col min="1369" max="1616" width="9.140625" style="2"/>
    <col min="1617" max="1617" width="10.5703125" style="2" customWidth="1"/>
    <col min="1618" max="1618" width="60.42578125" style="2" customWidth="1"/>
    <col min="1619" max="1619" width="18.28515625" style="2" customWidth="1"/>
    <col min="1620" max="1620" width="92.28515625" style="2" customWidth="1"/>
    <col min="1621" max="1621" width="85.28515625" style="2" customWidth="1"/>
    <col min="1622" max="1622" width="10.140625" style="2" customWidth="1"/>
    <col min="1623" max="1623" width="15" style="2" customWidth="1"/>
    <col min="1624" max="1624" width="32.7109375" style="2" customWidth="1"/>
    <col min="1625" max="1872" width="9.140625" style="2"/>
    <col min="1873" max="1873" width="10.5703125" style="2" customWidth="1"/>
    <col min="1874" max="1874" width="60.42578125" style="2" customWidth="1"/>
    <col min="1875" max="1875" width="18.28515625" style="2" customWidth="1"/>
    <col min="1876" max="1876" width="92.28515625" style="2" customWidth="1"/>
    <col min="1877" max="1877" width="85.28515625" style="2" customWidth="1"/>
    <col min="1878" max="1878" width="10.140625" style="2" customWidth="1"/>
    <col min="1879" max="1879" width="15" style="2" customWidth="1"/>
    <col min="1880" max="1880" width="32.7109375" style="2" customWidth="1"/>
    <col min="1881" max="2128" width="9.140625" style="2"/>
    <col min="2129" max="2129" width="10.5703125" style="2" customWidth="1"/>
    <col min="2130" max="2130" width="60.42578125" style="2" customWidth="1"/>
    <col min="2131" max="2131" width="18.28515625" style="2" customWidth="1"/>
    <col min="2132" max="2132" width="92.28515625" style="2" customWidth="1"/>
    <col min="2133" max="2133" width="85.28515625" style="2" customWidth="1"/>
    <col min="2134" max="2134" width="10.140625" style="2" customWidth="1"/>
    <col min="2135" max="2135" width="15" style="2" customWidth="1"/>
    <col min="2136" max="2136" width="32.7109375" style="2" customWidth="1"/>
    <col min="2137" max="2384" width="9.140625" style="2"/>
    <col min="2385" max="2385" width="10.5703125" style="2" customWidth="1"/>
    <col min="2386" max="2386" width="60.42578125" style="2" customWidth="1"/>
    <col min="2387" max="2387" width="18.28515625" style="2" customWidth="1"/>
    <col min="2388" max="2388" width="92.28515625" style="2" customWidth="1"/>
    <col min="2389" max="2389" width="85.28515625" style="2" customWidth="1"/>
    <col min="2390" max="2390" width="10.140625" style="2" customWidth="1"/>
    <col min="2391" max="2391" width="15" style="2" customWidth="1"/>
    <col min="2392" max="2392" width="32.7109375" style="2" customWidth="1"/>
    <col min="2393" max="2640" width="9.140625" style="2"/>
    <col min="2641" max="2641" width="10.5703125" style="2" customWidth="1"/>
    <col min="2642" max="2642" width="60.42578125" style="2" customWidth="1"/>
    <col min="2643" max="2643" width="18.28515625" style="2" customWidth="1"/>
    <col min="2644" max="2644" width="92.28515625" style="2" customWidth="1"/>
    <col min="2645" max="2645" width="85.28515625" style="2" customWidth="1"/>
    <col min="2646" max="2646" width="10.140625" style="2" customWidth="1"/>
    <col min="2647" max="2647" width="15" style="2" customWidth="1"/>
    <col min="2648" max="2648" width="32.7109375" style="2" customWidth="1"/>
    <col min="2649" max="2896" width="9.140625" style="2"/>
    <col min="2897" max="2897" width="10.5703125" style="2" customWidth="1"/>
    <col min="2898" max="2898" width="60.42578125" style="2" customWidth="1"/>
    <col min="2899" max="2899" width="18.28515625" style="2" customWidth="1"/>
    <col min="2900" max="2900" width="92.28515625" style="2" customWidth="1"/>
    <col min="2901" max="2901" width="85.28515625" style="2" customWidth="1"/>
    <col min="2902" max="2902" width="10.140625" style="2" customWidth="1"/>
    <col min="2903" max="2903" width="15" style="2" customWidth="1"/>
    <col min="2904" max="2904" width="32.7109375" style="2" customWidth="1"/>
    <col min="2905" max="3152" width="9.140625" style="2"/>
    <col min="3153" max="3153" width="10.5703125" style="2" customWidth="1"/>
    <col min="3154" max="3154" width="60.42578125" style="2" customWidth="1"/>
    <col min="3155" max="3155" width="18.28515625" style="2" customWidth="1"/>
    <col min="3156" max="3156" width="92.28515625" style="2" customWidth="1"/>
    <col min="3157" max="3157" width="85.28515625" style="2" customWidth="1"/>
    <col min="3158" max="3158" width="10.140625" style="2" customWidth="1"/>
    <col min="3159" max="3159" width="15" style="2" customWidth="1"/>
    <col min="3160" max="3160" width="32.7109375" style="2" customWidth="1"/>
    <col min="3161" max="3408" width="9.140625" style="2"/>
    <col min="3409" max="3409" width="10.5703125" style="2" customWidth="1"/>
    <col min="3410" max="3410" width="60.42578125" style="2" customWidth="1"/>
    <col min="3411" max="3411" width="18.28515625" style="2" customWidth="1"/>
    <col min="3412" max="3412" width="92.28515625" style="2" customWidth="1"/>
    <col min="3413" max="3413" width="85.28515625" style="2" customWidth="1"/>
    <col min="3414" max="3414" width="10.140625" style="2" customWidth="1"/>
    <col min="3415" max="3415" width="15" style="2" customWidth="1"/>
    <col min="3416" max="3416" width="32.7109375" style="2" customWidth="1"/>
    <col min="3417" max="3664" width="9.140625" style="2"/>
    <col min="3665" max="3665" width="10.5703125" style="2" customWidth="1"/>
    <col min="3666" max="3666" width="60.42578125" style="2" customWidth="1"/>
    <col min="3667" max="3667" width="18.28515625" style="2" customWidth="1"/>
    <col min="3668" max="3668" width="92.28515625" style="2" customWidth="1"/>
    <col min="3669" max="3669" width="85.28515625" style="2" customWidth="1"/>
    <col min="3670" max="3670" width="10.140625" style="2" customWidth="1"/>
    <col min="3671" max="3671" width="15" style="2" customWidth="1"/>
    <col min="3672" max="3672" width="32.7109375" style="2" customWidth="1"/>
    <col min="3673" max="3920" width="9.140625" style="2"/>
    <col min="3921" max="3921" width="10.5703125" style="2" customWidth="1"/>
    <col min="3922" max="3922" width="60.42578125" style="2" customWidth="1"/>
    <col min="3923" max="3923" width="18.28515625" style="2" customWidth="1"/>
    <col min="3924" max="3924" width="92.28515625" style="2" customWidth="1"/>
    <col min="3925" max="3925" width="85.28515625" style="2" customWidth="1"/>
    <col min="3926" max="3926" width="10.140625" style="2" customWidth="1"/>
    <col min="3927" max="3927" width="15" style="2" customWidth="1"/>
    <col min="3928" max="3928" width="32.7109375" style="2" customWidth="1"/>
    <col min="3929" max="4176" width="9.140625" style="2"/>
    <col min="4177" max="4177" width="10.5703125" style="2" customWidth="1"/>
    <col min="4178" max="4178" width="60.42578125" style="2" customWidth="1"/>
    <col min="4179" max="4179" width="18.28515625" style="2" customWidth="1"/>
    <col min="4180" max="4180" width="92.28515625" style="2" customWidth="1"/>
    <col min="4181" max="4181" width="85.28515625" style="2" customWidth="1"/>
    <col min="4182" max="4182" width="10.140625" style="2" customWidth="1"/>
    <col min="4183" max="4183" width="15" style="2" customWidth="1"/>
    <col min="4184" max="4184" width="32.7109375" style="2" customWidth="1"/>
    <col min="4185" max="4432" width="9.140625" style="2"/>
    <col min="4433" max="4433" width="10.5703125" style="2" customWidth="1"/>
    <col min="4434" max="4434" width="60.42578125" style="2" customWidth="1"/>
    <col min="4435" max="4435" width="18.28515625" style="2" customWidth="1"/>
    <col min="4436" max="4436" width="92.28515625" style="2" customWidth="1"/>
    <col min="4437" max="4437" width="85.28515625" style="2" customWidth="1"/>
    <col min="4438" max="4438" width="10.140625" style="2" customWidth="1"/>
    <col min="4439" max="4439" width="15" style="2" customWidth="1"/>
    <col min="4440" max="4440" width="32.7109375" style="2" customWidth="1"/>
    <col min="4441" max="4688" width="9.140625" style="2"/>
    <col min="4689" max="4689" width="10.5703125" style="2" customWidth="1"/>
    <col min="4690" max="4690" width="60.42578125" style="2" customWidth="1"/>
    <col min="4691" max="4691" width="18.28515625" style="2" customWidth="1"/>
    <col min="4692" max="4692" width="92.28515625" style="2" customWidth="1"/>
    <col min="4693" max="4693" width="85.28515625" style="2" customWidth="1"/>
    <col min="4694" max="4694" width="10.140625" style="2" customWidth="1"/>
    <col min="4695" max="4695" width="15" style="2" customWidth="1"/>
    <col min="4696" max="4696" width="32.7109375" style="2" customWidth="1"/>
    <col min="4697" max="4944" width="9.140625" style="2"/>
    <col min="4945" max="4945" width="10.5703125" style="2" customWidth="1"/>
    <col min="4946" max="4946" width="60.42578125" style="2" customWidth="1"/>
    <col min="4947" max="4947" width="18.28515625" style="2" customWidth="1"/>
    <col min="4948" max="4948" width="92.28515625" style="2" customWidth="1"/>
    <col min="4949" max="4949" width="85.28515625" style="2" customWidth="1"/>
    <col min="4950" max="4950" width="10.140625" style="2" customWidth="1"/>
    <col min="4951" max="4951" width="15" style="2" customWidth="1"/>
    <col min="4952" max="4952" width="32.7109375" style="2" customWidth="1"/>
    <col min="4953" max="5200" width="9.140625" style="2"/>
    <col min="5201" max="5201" width="10.5703125" style="2" customWidth="1"/>
    <col min="5202" max="5202" width="60.42578125" style="2" customWidth="1"/>
    <col min="5203" max="5203" width="18.28515625" style="2" customWidth="1"/>
    <col min="5204" max="5204" width="92.28515625" style="2" customWidth="1"/>
    <col min="5205" max="5205" width="85.28515625" style="2" customWidth="1"/>
    <col min="5206" max="5206" width="10.140625" style="2" customWidth="1"/>
    <col min="5207" max="5207" width="15" style="2" customWidth="1"/>
    <col min="5208" max="5208" width="32.7109375" style="2" customWidth="1"/>
    <col min="5209" max="5456" width="9.140625" style="2"/>
    <col min="5457" max="5457" width="10.5703125" style="2" customWidth="1"/>
    <col min="5458" max="5458" width="60.42578125" style="2" customWidth="1"/>
    <col min="5459" max="5459" width="18.28515625" style="2" customWidth="1"/>
    <col min="5460" max="5460" width="92.28515625" style="2" customWidth="1"/>
    <col min="5461" max="5461" width="85.28515625" style="2" customWidth="1"/>
    <col min="5462" max="5462" width="10.140625" style="2" customWidth="1"/>
    <col min="5463" max="5463" width="15" style="2" customWidth="1"/>
    <col min="5464" max="5464" width="32.7109375" style="2" customWidth="1"/>
    <col min="5465" max="5712" width="9.140625" style="2"/>
    <col min="5713" max="5713" width="10.5703125" style="2" customWidth="1"/>
    <col min="5714" max="5714" width="60.42578125" style="2" customWidth="1"/>
    <col min="5715" max="5715" width="18.28515625" style="2" customWidth="1"/>
    <col min="5716" max="5716" width="92.28515625" style="2" customWidth="1"/>
    <col min="5717" max="5717" width="85.28515625" style="2" customWidth="1"/>
    <col min="5718" max="5718" width="10.140625" style="2" customWidth="1"/>
    <col min="5719" max="5719" width="15" style="2" customWidth="1"/>
    <col min="5720" max="5720" width="32.7109375" style="2" customWidth="1"/>
    <col min="5721" max="5968" width="9.140625" style="2"/>
    <col min="5969" max="5969" width="10.5703125" style="2" customWidth="1"/>
    <col min="5970" max="5970" width="60.42578125" style="2" customWidth="1"/>
    <col min="5971" max="5971" width="18.28515625" style="2" customWidth="1"/>
    <col min="5972" max="5972" width="92.28515625" style="2" customWidth="1"/>
    <col min="5973" max="5973" width="85.28515625" style="2" customWidth="1"/>
    <col min="5974" max="5974" width="10.140625" style="2" customWidth="1"/>
    <col min="5975" max="5975" width="15" style="2" customWidth="1"/>
    <col min="5976" max="5976" width="32.7109375" style="2" customWidth="1"/>
    <col min="5977" max="6224" width="9.140625" style="2"/>
    <col min="6225" max="6225" width="10.5703125" style="2" customWidth="1"/>
    <col min="6226" max="6226" width="60.42578125" style="2" customWidth="1"/>
    <col min="6227" max="6227" width="18.28515625" style="2" customWidth="1"/>
    <col min="6228" max="6228" width="92.28515625" style="2" customWidth="1"/>
    <col min="6229" max="6229" width="85.28515625" style="2" customWidth="1"/>
    <col min="6230" max="6230" width="10.140625" style="2" customWidth="1"/>
    <col min="6231" max="6231" width="15" style="2" customWidth="1"/>
    <col min="6232" max="6232" width="32.7109375" style="2" customWidth="1"/>
    <col min="6233" max="6480" width="9.140625" style="2"/>
    <col min="6481" max="6481" width="10.5703125" style="2" customWidth="1"/>
    <col min="6482" max="6482" width="60.42578125" style="2" customWidth="1"/>
    <col min="6483" max="6483" width="18.28515625" style="2" customWidth="1"/>
    <col min="6484" max="6484" width="92.28515625" style="2" customWidth="1"/>
    <col min="6485" max="6485" width="85.28515625" style="2" customWidth="1"/>
    <col min="6486" max="6486" width="10.140625" style="2" customWidth="1"/>
    <col min="6487" max="6487" width="15" style="2" customWidth="1"/>
    <col min="6488" max="6488" width="32.7109375" style="2" customWidth="1"/>
    <col min="6489" max="6736" width="9.140625" style="2"/>
    <col min="6737" max="6737" width="10.5703125" style="2" customWidth="1"/>
    <col min="6738" max="6738" width="60.42578125" style="2" customWidth="1"/>
    <col min="6739" max="6739" width="18.28515625" style="2" customWidth="1"/>
    <col min="6740" max="6740" width="92.28515625" style="2" customWidth="1"/>
    <col min="6741" max="6741" width="85.28515625" style="2" customWidth="1"/>
    <col min="6742" max="6742" width="10.140625" style="2" customWidth="1"/>
    <col min="6743" max="6743" width="15" style="2" customWidth="1"/>
    <col min="6744" max="6744" width="32.7109375" style="2" customWidth="1"/>
    <col min="6745" max="6992" width="9.140625" style="2"/>
    <col min="6993" max="6993" width="10.5703125" style="2" customWidth="1"/>
    <col min="6994" max="6994" width="60.42578125" style="2" customWidth="1"/>
    <col min="6995" max="6995" width="18.28515625" style="2" customWidth="1"/>
    <col min="6996" max="6996" width="92.28515625" style="2" customWidth="1"/>
    <col min="6997" max="6997" width="85.28515625" style="2" customWidth="1"/>
    <col min="6998" max="6998" width="10.140625" style="2" customWidth="1"/>
    <col min="6999" max="6999" width="15" style="2" customWidth="1"/>
    <col min="7000" max="7000" width="32.7109375" style="2" customWidth="1"/>
    <col min="7001" max="7248" width="9.140625" style="2"/>
    <col min="7249" max="7249" width="10.5703125" style="2" customWidth="1"/>
    <col min="7250" max="7250" width="60.42578125" style="2" customWidth="1"/>
    <col min="7251" max="7251" width="18.28515625" style="2" customWidth="1"/>
    <col min="7252" max="7252" width="92.28515625" style="2" customWidth="1"/>
    <col min="7253" max="7253" width="85.28515625" style="2" customWidth="1"/>
    <col min="7254" max="7254" width="10.140625" style="2" customWidth="1"/>
    <col min="7255" max="7255" width="15" style="2" customWidth="1"/>
    <col min="7256" max="7256" width="32.7109375" style="2" customWidth="1"/>
    <col min="7257" max="7504" width="9.140625" style="2"/>
    <col min="7505" max="7505" width="10.5703125" style="2" customWidth="1"/>
    <col min="7506" max="7506" width="60.42578125" style="2" customWidth="1"/>
    <col min="7507" max="7507" width="18.28515625" style="2" customWidth="1"/>
    <col min="7508" max="7508" width="92.28515625" style="2" customWidth="1"/>
    <col min="7509" max="7509" width="85.28515625" style="2" customWidth="1"/>
    <col min="7510" max="7510" width="10.140625" style="2" customWidth="1"/>
    <col min="7511" max="7511" width="15" style="2" customWidth="1"/>
    <col min="7512" max="7512" width="32.7109375" style="2" customWidth="1"/>
    <col min="7513" max="7760" width="9.140625" style="2"/>
    <col min="7761" max="7761" width="10.5703125" style="2" customWidth="1"/>
    <col min="7762" max="7762" width="60.42578125" style="2" customWidth="1"/>
    <col min="7763" max="7763" width="18.28515625" style="2" customWidth="1"/>
    <col min="7764" max="7764" width="92.28515625" style="2" customWidth="1"/>
    <col min="7765" max="7765" width="85.28515625" style="2" customWidth="1"/>
    <col min="7766" max="7766" width="10.140625" style="2" customWidth="1"/>
    <col min="7767" max="7767" width="15" style="2" customWidth="1"/>
    <col min="7768" max="7768" width="32.7109375" style="2" customWidth="1"/>
    <col min="7769" max="8016" width="9.140625" style="2"/>
    <col min="8017" max="8017" width="10.5703125" style="2" customWidth="1"/>
    <col min="8018" max="8018" width="60.42578125" style="2" customWidth="1"/>
    <col min="8019" max="8019" width="18.28515625" style="2" customWidth="1"/>
    <col min="8020" max="8020" width="92.28515625" style="2" customWidth="1"/>
    <col min="8021" max="8021" width="85.28515625" style="2" customWidth="1"/>
    <col min="8022" max="8022" width="10.140625" style="2" customWidth="1"/>
    <col min="8023" max="8023" width="15" style="2" customWidth="1"/>
    <col min="8024" max="8024" width="32.7109375" style="2" customWidth="1"/>
    <col min="8025" max="8272" width="9.140625" style="2"/>
    <col min="8273" max="8273" width="10.5703125" style="2" customWidth="1"/>
    <col min="8274" max="8274" width="60.42578125" style="2" customWidth="1"/>
    <col min="8275" max="8275" width="18.28515625" style="2" customWidth="1"/>
    <col min="8276" max="8276" width="92.28515625" style="2" customWidth="1"/>
    <col min="8277" max="8277" width="85.28515625" style="2" customWidth="1"/>
    <col min="8278" max="8278" width="10.140625" style="2" customWidth="1"/>
    <col min="8279" max="8279" width="15" style="2" customWidth="1"/>
    <col min="8280" max="8280" width="32.7109375" style="2" customWidth="1"/>
    <col min="8281" max="8528" width="9.140625" style="2"/>
    <col min="8529" max="8529" width="10.5703125" style="2" customWidth="1"/>
    <col min="8530" max="8530" width="60.42578125" style="2" customWidth="1"/>
    <col min="8531" max="8531" width="18.28515625" style="2" customWidth="1"/>
    <col min="8532" max="8532" width="92.28515625" style="2" customWidth="1"/>
    <col min="8533" max="8533" width="85.28515625" style="2" customWidth="1"/>
    <col min="8534" max="8534" width="10.140625" style="2" customWidth="1"/>
    <col min="8535" max="8535" width="15" style="2" customWidth="1"/>
    <col min="8536" max="8536" width="32.7109375" style="2" customWidth="1"/>
    <col min="8537" max="8784" width="9.140625" style="2"/>
    <col min="8785" max="8785" width="10.5703125" style="2" customWidth="1"/>
    <col min="8786" max="8786" width="60.42578125" style="2" customWidth="1"/>
    <col min="8787" max="8787" width="18.28515625" style="2" customWidth="1"/>
    <col min="8788" max="8788" width="92.28515625" style="2" customWidth="1"/>
    <col min="8789" max="8789" width="85.28515625" style="2" customWidth="1"/>
    <col min="8790" max="8790" width="10.140625" style="2" customWidth="1"/>
    <col min="8791" max="8791" width="15" style="2" customWidth="1"/>
    <col min="8792" max="8792" width="32.7109375" style="2" customWidth="1"/>
    <col min="8793" max="9040" width="9.140625" style="2"/>
    <col min="9041" max="9041" width="10.5703125" style="2" customWidth="1"/>
    <col min="9042" max="9042" width="60.42578125" style="2" customWidth="1"/>
    <col min="9043" max="9043" width="18.28515625" style="2" customWidth="1"/>
    <col min="9044" max="9044" width="92.28515625" style="2" customWidth="1"/>
    <col min="9045" max="9045" width="85.28515625" style="2" customWidth="1"/>
    <col min="9046" max="9046" width="10.140625" style="2" customWidth="1"/>
    <col min="9047" max="9047" width="15" style="2" customWidth="1"/>
    <col min="9048" max="9048" width="32.7109375" style="2" customWidth="1"/>
    <col min="9049" max="9296" width="9.140625" style="2"/>
    <col min="9297" max="9297" width="10.5703125" style="2" customWidth="1"/>
    <col min="9298" max="9298" width="60.42578125" style="2" customWidth="1"/>
    <col min="9299" max="9299" width="18.28515625" style="2" customWidth="1"/>
    <col min="9300" max="9300" width="92.28515625" style="2" customWidth="1"/>
    <col min="9301" max="9301" width="85.28515625" style="2" customWidth="1"/>
    <col min="9302" max="9302" width="10.140625" style="2" customWidth="1"/>
    <col min="9303" max="9303" width="15" style="2" customWidth="1"/>
    <col min="9304" max="9304" width="32.7109375" style="2" customWidth="1"/>
    <col min="9305" max="9552" width="9.140625" style="2"/>
    <col min="9553" max="9553" width="10.5703125" style="2" customWidth="1"/>
    <col min="9554" max="9554" width="60.42578125" style="2" customWidth="1"/>
    <col min="9555" max="9555" width="18.28515625" style="2" customWidth="1"/>
    <col min="9556" max="9556" width="92.28515625" style="2" customWidth="1"/>
    <col min="9557" max="9557" width="85.28515625" style="2" customWidth="1"/>
    <col min="9558" max="9558" width="10.140625" style="2" customWidth="1"/>
    <col min="9559" max="9559" width="15" style="2" customWidth="1"/>
    <col min="9560" max="9560" width="32.7109375" style="2" customWidth="1"/>
    <col min="9561" max="9808" width="9.140625" style="2"/>
    <col min="9809" max="9809" width="10.5703125" style="2" customWidth="1"/>
    <col min="9810" max="9810" width="60.42578125" style="2" customWidth="1"/>
    <col min="9811" max="9811" width="18.28515625" style="2" customWidth="1"/>
    <col min="9812" max="9812" width="92.28515625" style="2" customWidth="1"/>
    <col min="9813" max="9813" width="85.28515625" style="2" customWidth="1"/>
    <col min="9814" max="9814" width="10.140625" style="2" customWidth="1"/>
    <col min="9815" max="9815" width="15" style="2" customWidth="1"/>
    <col min="9816" max="9816" width="32.7109375" style="2" customWidth="1"/>
    <col min="9817" max="10064" width="9.140625" style="2"/>
    <col min="10065" max="10065" width="10.5703125" style="2" customWidth="1"/>
    <col min="10066" max="10066" width="60.42578125" style="2" customWidth="1"/>
    <col min="10067" max="10067" width="18.28515625" style="2" customWidth="1"/>
    <col min="10068" max="10068" width="92.28515625" style="2" customWidth="1"/>
    <col min="10069" max="10069" width="85.28515625" style="2" customWidth="1"/>
    <col min="10070" max="10070" width="10.140625" style="2" customWidth="1"/>
    <col min="10071" max="10071" width="15" style="2" customWidth="1"/>
    <col min="10072" max="10072" width="32.7109375" style="2" customWidth="1"/>
    <col min="10073" max="10320" width="9.140625" style="2"/>
    <col min="10321" max="10321" width="10.5703125" style="2" customWidth="1"/>
    <col min="10322" max="10322" width="60.42578125" style="2" customWidth="1"/>
    <col min="10323" max="10323" width="18.28515625" style="2" customWidth="1"/>
    <col min="10324" max="10324" width="92.28515625" style="2" customWidth="1"/>
    <col min="10325" max="10325" width="85.28515625" style="2" customWidth="1"/>
    <col min="10326" max="10326" width="10.140625" style="2" customWidth="1"/>
    <col min="10327" max="10327" width="15" style="2" customWidth="1"/>
    <col min="10328" max="10328" width="32.7109375" style="2" customWidth="1"/>
    <col min="10329" max="10576" width="9.140625" style="2"/>
    <col min="10577" max="10577" width="10.5703125" style="2" customWidth="1"/>
    <col min="10578" max="10578" width="60.42578125" style="2" customWidth="1"/>
    <col min="10579" max="10579" width="18.28515625" style="2" customWidth="1"/>
    <col min="10580" max="10580" width="92.28515625" style="2" customWidth="1"/>
    <col min="10581" max="10581" width="85.28515625" style="2" customWidth="1"/>
    <col min="10582" max="10582" width="10.140625" style="2" customWidth="1"/>
    <col min="10583" max="10583" width="15" style="2" customWidth="1"/>
    <col min="10584" max="10584" width="32.7109375" style="2" customWidth="1"/>
    <col min="10585" max="10832" width="9.140625" style="2"/>
    <col min="10833" max="10833" width="10.5703125" style="2" customWidth="1"/>
    <col min="10834" max="10834" width="60.42578125" style="2" customWidth="1"/>
    <col min="10835" max="10835" width="18.28515625" style="2" customWidth="1"/>
    <col min="10836" max="10836" width="92.28515625" style="2" customWidth="1"/>
    <col min="10837" max="10837" width="85.28515625" style="2" customWidth="1"/>
    <col min="10838" max="10838" width="10.140625" style="2" customWidth="1"/>
    <col min="10839" max="10839" width="15" style="2" customWidth="1"/>
    <col min="10840" max="10840" width="32.7109375" style="2" customWidth="1"/>
    <col min="10841" max="11088" width="9.140625" style="2"/>
    <col min="11089" max="11089" width="10.5703125" style="2" customWidth="1"/>
    <col min="11090" max="11090" width="60.42578125" style="2" customWidth="1"/>
    <col min="11091" max="11091" width="18.28515625" style="2" customWidth="1"/>
    <col min="11092" max="11092" width="92.28515625" style="2" customWidth="1"/>
    <col min="11093" max="11093" width="85.28515625" style="2" customWidth="1"/>
    <col min="11094" max="11094" width="10.140625" style="2" customWidth="1"/>
    <col min="11095" max="11095" width="15" style="2" customWidth="1"/>
    <col min="11096" max="11096" width="32.7109375" style="2" customWidth="1"/>
    <col min="11097" max="11344" width="9.140625" style="2"/>
    <col min="11345" max="11345" width="10.5703125" style="2" customWidth="1"/>
    <col min="11346" max="11346" width="60.42578125" style="2" customWidth="1"/>
    <col min="11347" max="11347" width="18.28515625" style="2" customWidth="1"/>
    <col min="11348" max="11348" width="92.28515625" style="2" customWidth="1"/>
    <col min="11349" max="11349" width="85.28515625" style="2" customWidth="1"/>
    <col min="11350" max="11350" width="10.140625" style="2" customWidth="1"/>
    <col min="11351" max="11351" width="15" style="2" customWidth="1"/>
    <col min="11352" max="11352" width="32.7109375" style="2" customWidth="1"/>
    <col min="11353" max="11600" width="9.140625" style="2"/>
    <col min="11601" max="11601" width="10.5703125" style="2" customWidth="1"/>
    <col min="11602" max="11602" width="60.42578125" style="2" customWidth="1"/>
    <col min="11603" max="11603" width="18.28515625" style="2" customWidth="1"/>
    <col min="11604" max="11604" width="92.28515625" style="2" customWidth="1"/>
    <col min="11605" max="11605" width="85.28515625" style="2" customWidth="1"/>
    <col min="11606" max="11606" width="10.140625" style="2" customWidth="1"/>
    <col min="11607" max="11607" width="15" style="2" customWidth="1"/>
    <col min="11608" max="11608" width="32.7109375" style="2" customWidth="1"/>
    <col min="11609" max="11856" width="9.140625" style="2"/>
    <col min="11857" max="11857" width="10.5703125" style="2" customWidth="1"/>
    <col min="11858" max="11858" width="60.42578125" style="2" customWidth="1"/>
    <col min="11859" max="11859" width="18.28515625" style="2" customWidth="1"/>
    <col min="11860" max="11860" width="92.28515625" style="2" customWidth="1"/>
    <col min="11861" max="11861" width="85.28515625" style="2" customWidth="1"/>
    <col min="11862" max="11862" width="10.140625" style="2" customWidth="1"/>
    <col min="11863" max="11863" width="15" style="2" customWidth="1"/>
    <col min="11864" max="11864" width="32.7109375" style="2" customWidth="1"/>
    <col min="11865" max="12112" width="9.140625" style="2"/>
    <col min="12113" max="12113" width="10.5703125" style="2" customWidth="1"/>
    <col min="12114" max="12114" width="60.42578125" style="2" customWidth="1"/>
    <col min="12115" max="12115" width="18.28515625" style="2" customWidth="1"/>
    <col min="12116" max="12116" width="92.28515625" style="2" customWidth="1"/>
    <col min="12117" max="12117" width="85.28515625" style="2" customWidth="1"/>
    <col min="12118" max="12118" width="10.140625" style="2" customWidth="1"/>
    <col min="12119" max="12119" width="15" style="2" customWidth="1"/>
    <col min="12120" max="12120" width="32.7109375" style="2" customWidth="1"/>
    <col min="12121" max="12368" width="9.140625" style="2"/>
    <col min="12369" max="12369" width="10.5703125" style="2" customWidth="1"/>
    <col min="12370" max="12370" width="60.42578125" style="2" customWidth="1"/>
    <col min="12371" max="12371" width="18.28515625" style="2" customWidth="1"/>
    <col min="12372" max="12372" width="92.28515625" style="2" customWidth="1"/>
    <col min="12373" max="12373" width="85.28515625" style="2" customWidth="1"/>
    <col min="12374" max="12374" width="10.140625" style="2" customWidth="1"/>
    <col min="12375" max="12375" width="15" style="2" customWidth="1"/>
    <col min="12376" max="12376" width="32.7109375" style="2" customWidth="1"/>
    <col min="12377" max="12624" width="9.140625" style="2"/>
    <col min="12625" max="12625" width="10.5703125" style="2" customWidth="1"/>
    <col min="12626" max="12626" width="60.42578125" style="2" customWidth="1"/>
    <col min="12627" max="12627" width="18.28515625" style="2" customWidth="1"/>
    <col min="12628" max="12628" width="92.28515625" style="2" customWidth="1"/>
    <col min="12629" max="12629" width="85.28515625" style="2" customWidth="1"/>
    <col min="12630" max="12630" width="10.140625" style="2" customWidth="1"/>
    <col min="12631" max="12631" width="15" style="2" customWidth="1"/>
    <col min="12632" max="12632" width="32.7109375" style="2" customWidth="1"/>
    <col min="12633" max="12880" width="9.140625" style="2"/>
    <col min="12881" max="12881" width="10.5703125" style="2" customWidth="1"/>
    <col min="12882" max="12882" width="60.42578125" style="2" customWidth="1"/>
    <col min="12883" max="12883" width="18.28515625" style="2" customWidth="1"/>
    <col min="12884" max="12884" width="92.28515625" style="2" customWidth="1"/>
    <col min="12885" max="12885" width="85.28515625" style="2" customWidth="1"/>
    <col min="12886" max="12886" width="10.140625" style="2" customWidth="1"/>
    <col min="12887" max="12887" width="15" style="2" customWidth="1"/>
    <col min="12888" max="12888" width="32.7109375" style="2" customWidth="1"/>
    <col min="12889" max="13136" width="9.140625" style="2"/>
    <col min="13137" max="13137" width="10.5703125" style="2" customWidth="1"/>
    <col min="13138" max="13138" width="60.42578125" style="2" customWidth="1"/>
    <col min="13139" max="13139" width="18.28515625" style="2" customWidth="1"/>
    <col min="13140" max="13140" width="92.28515625" style="2" customWidth="1"/>
    <col min="13141" max="13141" width="85.28515625" style="2" customWidth="1"/>
    <col min="13142" max="13142" width="10.140625" style="2" customWidth="1"/>
    <col min="13143" max="13143" width="15" style="2" customWidth="1"/>
    <col min="13144" max="13144" width="32.7109375" style="2" customWidth="1"/>
    <col min="13145" max="13392" width="9.140625" style="2"/>
    <col min="13393" max="13393" width="10.5703125" style="2" customWidth="1"/>
    <col min="13394" max="13394" width="60.42578125" style="2" customWidth="1"/>
    <col min="13395" max="13395" width="18.28515625" style="2" customWidth="1"/>
    <col min="13396" max="13396" width="92.28515625" style="2" customWidth="1"/>
    <col min="13397" max="13397" width="85.28515625" style="2" customWidth="1"/>
    <col min="13398" max="13398" width="10.140625" style="2" customWidth="1"/>
    <col min="13399" max="13399" width="15" style="2" customWidth="1"/>
    <col min="13400" max="13400" width="32.7109375" style="2" customWidth="1"/>
    <col min="13401" max="13648" width="9.140625" style="2"/>
    <col min="13649" max="13649" width="10.5703125" style="2" customWidth="1"/>
    <col min="13650" max="13650" width="60.42578125" style="2" customWidth="1"/>
    <col min="13651" max="13651" width="18.28515625" style="2" customWidth="1"/>
    <col min="13652" max="13652" width="92.28515625" style="2" customWidth="1"/>
    <col min="13653" max="13653" width="85.28515625" style="2" customWidth="1"/>
    <col min="13654" max="13654" width="10.140625" style="2" customWidth="1"/>
    <col min="13655" max="13655" width="15" style="2" customWidth="1"/>
    <col min="13656" max="13656" width="32.7109375" style="2" customWidth="1"/>
    <col min="13657" max="13904" width="9.140625" style="2"/>
    <col min="13905" max="13905" width="10.5703125" style="2" customWidth="1"/>
    <col min="13906" max="13906" width="60.42578125" style="2" customWidth="1"/>
    <col min="13907" max="13907" width="18.28515625" style="2" customWidth="1"/>
    <col min="13908" max="13908" width="92.28515625" style="2" customWidth="1"/>
    <col min="13909" max="13909" width="85.28515625" style="2" customWidth="1"/>
    <col min="13910" max="13910" width="10.140625" style="2" customWidth="1"/>
    <col min="13911" max="13911" width="15" style="2" customWidth="1"/>
    <col min="13912" max="13912" width="32.7109375" style="2" customWidth="1"/>
    <col min="13913" max="14160" width="9.140625" style="2"/>
    <col min="14161" max="14161" width="10.5703125" style="2" customWidth="1"/>
    <col min="14162" max="14162" width="60.42578125" style="2" customWidth="1"/>
    <col min="14163" max="14163" width="18.28515625" style="2" customWidth="1"/>
    <col min="14164" max="14164" width="92.28515625" style="2" customWidth="1"/>
    <col min="14165" max="14165" width="85.28515625" style="2" customWidth="1"/>
    <col min="14166" max="14166" width="10.140625" style="2" customWidth="1"/>
    <col min="14167" max="14167" width="15" style="2" customWidth="1"/>
    <col min="14168" max="14168" width="32.7109375" style="2" customWidth="1"/>
    <col min="14169" max="14416" width="9.140625" style="2"/>
    <col min="14417" max="14417" width="10.5703125" style="2" customWidth="1"/>
    <col min="14418" max="14418" width="60.42578125" style="2" customWidth="1"/>
    <col min="14419" max="14419" width="18.28515625" style="2" customWidth="1"/>
    <col min="14420" max="14420" width="92.28515625" style="2" customWidth="1"/>
    <col min="14421" max="14421" width="85.28515625" style="2" customWidth="1"/>
    <col min="14422" max="14422" width="10.140625" style="2" customWidth="1"/>
    <col min="14423" max="14423" width="15" style="2" customWidth="1"/>
    <col min="14424" max="14424" width="32.7109375" style="2" customWidth="1"/>
    <col min="14425" max="14672" width="9.140625" style="2"/>
    <col min="14673" max="14673" width="10.5703125" style="2" customWidth="1"/>
    <col min="14674" max="14674" width="60.42578125" style="2" customWidth="1"/>
    <col min="14675" max="14675" width="18.28515625" style="2" customWidth="1"/>
    <col min="14676" max="14676" width="92.28515625" style="2" customWidth="1"/>
    <col min="14677" max="14677" width="85.28515625" style="2" customWidth="1"/>
    <col min="14678" max="14678" width="10.140625" style="2" customWidth="1"/>
    <col min="14679" max="14679" width="15" style="2" customWidth="1"/>
    <col min="14680" max="14680" width="32.7109375" style="2" customWidth="1"/>
    <col min="14681" max="14928" width="9.140625" style="2"/>
    <col min="14929" max="14929" width="10.5703125" style="2" customWidth="1"/>
    <col min="14930" max="14930" width="60.42578125" style="2" customWidth="1"/>
    <col min="14931" max="14931" width="18.28515625" style="2" customWidth="1"/>
    <col min="14932" max="14932" width="92.28515625" style="2" customWidth="1"/>
    <col min="14933" max="14933" width="85.28515625" style="2" customWidth="1"/>
    <col min="14934" max="14934" width="10.140625" style="2" customWidth="1"/>
    <col min="14935" max="14935" width="15" style="2" customWidth="1"/>
    <col min="14936" max="14936" width="32.7109375" style="2" customWidth="1"/>
    <col min="14937" max="15184" width="9.140625" style="2"/>
    <col min="15185" max="15185" width="10.5703125" style="2" customWidth="1"/>
    <col min="15186" max="15186" width="60.42578125" style="2" customWidth="1"/>
    <col min="15187" max="15187" width="18.28515625" style="2" customWidth="1"/>
    <col min="15188" max="15188" width="92.28515625" style="2" customWidth="1"/>
    <col min="15189" max="15189" width="85.28515625" style="2" customWidth="1"/>
    <col min="15190" max="15190" width="10.140625" style="2" customWidth="1"/>
    <col min="15191" max="15191" width="15" style="2" customWidth="1"/>
    <col min="15192" max="15192" width="32.7109375" style="2" customWidth="1"/>
    <col min="15193" max="15440" width="9.140625" style="2"/>
    <col min="15441" max="15441" width="10.5703125" style="2" customWidth="1"/>
    <col min="15442" max="15442" width="60.42578125" style="2" customWidth="1"/>
    <col min="15443" max="15443" width="18.28515625" style="2" customWidth="1"/>
    <col min="15444" max="15444" width="92.28515625" style="2" customWidth="1"/>
    <col min="15445" max="15445" width="85.28515625" style="2" customWidth="1"/>
    <col min="15446" max="15446" width="10.140625" style="2" customWidth="1"/>
    <col min="15447" max="15447" width="15" style="2" customWidth="1"/>
    <col min="15448" max="15448" width="32.7109375" style="2" customWidth="1"/>
    <col min="15449" max="15696" width="9.140625" style="2"/>
    <col min="15697" max="15697" width="10.5703125" style="2" customWidth="1"/>
    <col min="15698" max="15698" width="60.42578125" style="2" customWidth="1"/>
    <col min="15699" max="15699" width="18.28515625" style="2" customWidth="1"/>
    <col min="15700" max="15700" width="92.28515625" style="2" customWidth="1"/>
    <col min="15701" max="15701" width="85.28515625" style="2" customWidth="1"/>
    <col min="15702" max="15702" width="10.140625" style="2" customWidth="1"/>
    <col min="15703" max="15703" width="15" style="2" customWidth="1"/>
    <col min="15704" max="15704" width="32.7109375" style="2" customWidth="1"/>
    <col min="15705" max="15952" width="9.140625" style="2"/>
    <col min="15953" max="15953" width="10.5703125" style="2" customWidth="1"/>
    <col min="15954" max="15954" width="60.42578125" style="2" customWidth="1"/>
    <col min="15955" max="15955" width="18.28515625" style="2" customWidth="1"/>
    <col min="15956" max="15956" width="92.28515625" style="2" customWidth="1"/>
    <col min="15957" max="15957" width="85.28515625" style="2" customWidth="1"/>
    <col min="15958" max="15958" width="10.140625" style="2" customWidth="1"/>
    <col min="15959" max="15959" width="15" style="2" customWidth="1"/>
    <col min="15960" max="15960" width="32.7109375" style="2" customWidth="1"/>
    <col min="15961" max="16210" width="9.140625" style="2"/>
    <col min="16211" max="16255" width="9.140625" style="2" customWidth="1"/>
    <col min="16256" max="16384" width="9.140625" style="2"/>
  </cols>
  <sheetData>
    <row r="1" spans="1:4" s="1" customFormat="1" ht="22.5" x14ac:dyDescent="0.25">
      <c r="A1" s="221" t="s">
        <v>1</v>
      </c>
      <c r="B1" s="221"/>
      <c r="C1" s="221"/>
      <c r="D1" s="221"/>
    </row>
    <row r="2" spans="1:4" ht="29.25" customHeight="1" x14ac:dyDescent="0.25">
      <c r="A2" s="222" t="s">
        <v>32</v>
      </c>
      <c r="B2" s="222"/>
      <c r="C2" s="222"/>
      <c r="D2" s="222"/>
    </row>
    <row r="3" spans="1:4" x14ac:dyDescent="0.25">
      <c r="A3" s="10"/>
      <c r="B3" s="4"/>
      <c r="C3" s="12"/>
      <c r="D3" s="11" t="s">
        <v>2</v>
      </c>
    </row>
    <row r="4" spans="1:4" ht="77.25" customHeight="1" x14ac:dyDescent="0.25">
      <c r="A4" s="18" t="s">
        <v>9</v>
      </c>
      <c r="B4" s="8" t="s">
        <v>30</v>
      </c>
      <c r="C4" s="8" t="s">
        <v>3</v>
      </c>
      <c r="D4" s="18" t="s">
        <v>4</v>
      </c>
    </row>
    <row r="5" spans="1:4" s="7" customFormat="1" ht="15.75" x14ac:dyDescent="0.25">
      <c r="A5" s="9">
        <v>1</v>
      </c>
      <c r="B5" s="6">
        <v>2</v>
      </c>
      <c r="C5" s="6">
        <v>3</v>
      </c>
      <c r="D5" s="9">
        <v>4</v>
      </c>
    </row>
    <row r="6" spans="1:4" s="7" customFormat="1" ht="24.6" customHeight="1" x14ac:dyDescent="0.25">
      <c r="A6" s="224" t="s">
        <v>31</v>
      </c>
      <c r="B6" s="225"/>
      <c r="C6" s="225"/>
      <c r="D6" s="226"/>
    </row>
    <row r="7" spans="1:4" customFormat="1" ht="30" customHeight="1" x14ac:dyDescent="0.25">
      <c r="A7" s="223" t="s">
        <v>7</v>
      </c>
      <c r="B7" s="223"/>
      <c r="C7" s="223"/>
      <c r="D7" s="223"/>
    </row>
    <row r="8" spans="1:4" customFormat="1" ht="36.6" customHeight="1" x14ac:dyDescent="0.25">
      <c r="A8" s="53" t="s">
        <v>20</v>
      </c>
      <c r="B8" s="58">
        <f>B9</f>
        <v>2295</v>
      </c>
      <c r="C8" s="56"/>
      <c r="D8" s="56"/>
    </row>
    <row r="9" spans="1:4" customFormat="1" ht="33.6" customHeight="1" x14ac:dyDescent="0.25">
      <c r="A9" s="26" t="s">
        <v>21</v>
      </c>
      <c r="B9" s="59">
        <f>B10</f>
        <v>2295</v>
      </c>
      <c r="C9" s="52"/>
      <c r="D9" s="52"/>
    </row>
    <row r="10" spans="1:4" customFormat="1" ht="33.6" customHeight="1" x14ac:dyDescent="0.25">
      <c r="A10" s="30" t="s">
        <v>173</v>
      </c>
      <c r="B10" s="170">
        <f>B11+B12</f>
        <v>2295</v>
      </c>
      <c r="C10" s="52"/>
      <c r="D10" s="52"/>
    </row>
    <row r="11" spans="1:4" customFormat="1" ht="141.75" customHeight="1" x14ac:dyDescent="0.25">
      <c r="A11" s="80" t="s">
        <v>90</v>
      </c>
      <c r="B11" s="82">
        <v>295</v>
      </c>
      <c r="C11" s="120" t="s">
        <v>233</v>
      </c>
      <c r="D11" s="120" t="s">
        <v>205</v>
      </c>
    </row>
    <row r="12" spans="1:4" customFormat="1" ht="225" customHeight="1" x14ac:dyDescent="0.25">
      <c r="A12" s="144" t="s">
        <v>106</v>
      </c>
      <c r="B12" s="82">
        <v>2000</v>
      </c>
      <c r="C12" s="102" t="s">
        <v>194</v>
      </c>
      <c r="D12" s="166" t="s">
        <v>190</v>
      </c>
    </row>
    <row r="13" spans="1:4" customFormat="1" ht="51" customHeight="1" x14ac:dyDescent="0.25">
      <c r="A13" s="53" t="s">
        <v>88</v>
      </c>
      <c r="B13" s="58">
        <f>B14</f>
        <v>275.70999999999998</v>
      </c>
      <c r="C13" s="56"/>
      <c r="D13" s="56"/>
    </row>
    <row r="14" spans="1:4" customFormat="1" ht="36.6" customHeight="1" x14ac:dyDescent="0.25">
      <c r="A14" s="41" t="s">
        <v>21</v>
      </c>
      <c r="B14" s="27">
        <f>B15</f>
        <v>275.70999999999998</v>
      </c>
      <c r="C14" s="120"/>
      <c r="D14" s="52"/>
    </row>
    <row r="15" spans="1:4" customFormat="1" ht="144" customHeight="1" x14ac:dyDescent="0.25">
      <c r="A15" s="120" t="s">
        <v>107</v>
      </c>
      <c r="B15" s="82">
        <v>275.70999999999998</v>
      </c>
      <c r="C15" s="120" t="s">
        <v>233</v>
      </c>
      <c r="D15" s="120" t="s">
        <v>206</v>
      </c>
    </row>
    <row r="16" spans="1:4" s="15" customFormat="1" ht="33.6" customHeight="1" x14ac:dyDescent="0.25">
      <c r="A16" s="34" t="s">
        <v>6</v>
      </c>
      <c r="B16" s="33">
        <f>B24+B27+B29+B32+B17+B36+B38+B40</f>
        <v>51554.84</v>
      </c>
      <c r="C16" s="16"/>
      <c r="D16" s="16"/>
    </row>
    <row r="17" spans="1:4" s="20" customFormat="1" ht="34.9" customHeight="1" x14ac:dyDescent="0.25">
      <c r="A17" s="26" t="s">
        <v>21</v>
      </c>
      <c r="B17" s="27">
        <f>B18</f>
        <v>11135.99</v>
      </c>
      <c r="C17" s="28"/>
      <c r="D17" s="52"/>
    </row>
    <row r="18" spans="1:4" s="20" customFormat="1" ht="34.9" customHeight="1" x14ac:dyDescent="0.25">
      <c r="A18" s="30" t="s">
        <v>89</v>
      </c>
      <c r="B18" s="83">
        <f>B19+B20+B21+B22+B23</f>
        <v>11135.99</v>
      </c>
      <c r="C18" s="128"/>
      <c r="D18" s="129"/>
    </row>
    <row r="19" spans="1:4" s="130" customFormat="1" ht="96" customHeight="1" x14ac:dyDescent="0.25">
      <c r="A19" s="145" t="s">
        <v>90</v>
      </c>
      <c r="B19" s="146">
        <v>5614.41</v>
      </c>
      <c r="C19" s="210" t="s">
        <v>237</v>
      </c>
      <c r="D19" s="230" t="s">
        <v>203</v>
      </c>
    </row>
    <row r="20" spans="1:4" s="130" customFormat="1" ht="96.75" customHeight="1" x14ac:dyDescent="0.25">
      <c r="A20" s="145" t="s">
        <v>91</v>
      </c>
      <c r="B20" s="146">
        <v>259.89</v>
      </c>
      <c r="C20" s="228"/>
      <c r="D20" s="228"/>
    </row>
    <row r="21" spans="1:4" s="130" customFormat="1" ht="94.5" customHeight="1" x14ac:dyDescent="0.25">
      <c r="A21" s="145" t="s">
        <v>92</v>
      </c>
      <c r="B21" s="146">
        <v>69.78</v>
      </c>
      <c r="C21" s="228"/>
      <c r="D21" s="228"/>
    </row>
    <row r="22" spans="1:4" s="130" customFormat="1" ht="105.75" customHeight="1" x14ac:dyDescent="0.25">
      <c r="A22" s="145" t="s">
        <v>93</v>
      </c>
      <c r="B22" s="146">
        <v>191.91</v>
      </c>
      <c r="C22" s="229"/>
      <c r="D22" s="229"/>
    </row>
    <row r="23" spans="1:4" s="20" customFormat="1" ht="177.75" customHeight="1" x14ac:dyDescent="0.25">
      <c r="A23" s="95" t="s">
        <v>94</v>
      </c>
      <c r="B23" s="83">
        <v>5000</v>
      </c>
      <c r="C23" s="66" t="s">
        <v>195</v>
      </c>
      <c r="D23" s="171" t="s">
        <v>189</v>
      </c>
    </row>
    <row r="24" spans="1:4" s="20" customFormat="1" ht="31.15" customHeight="1" x14ac:dyDescent="0.25">
      <c r="A24" s="68" t="s">
        <v>18</v>
      </c>
      <c r="B24" s="27">
        <f>B25+B26</f>
        <v>4500</v>
      </c>
      <c r="C24" s="66"/>
      <c r="D24" s="52"/>
    </row>
    <row r="25" spans="1:4" customFormat="1" ht="95.25" customHeight="1" x14ac:dyDescent="0.25">
      <c r="A25" s="219" t="s">
        <v>82</v>
      </c>
      <c r="B25" s="73">
        <v>2500</v>
      </c>
      <c r="C25" s="200" t="s">
        <v>80</v>
      </c>
      <c r="D25" s="43" t="s">
        <v>183</v>
      </c>
    </row>
    <row r="26" spans="1:4" customFormat="1" ht="56.25" x14ac:dyDescent="0.25">
      <c r="A26" s="227"/>
      <c r="B26" s="73">
        <v>2000</v>
      </c>
      <c r="C26" s="202"/>
      <c r="D26" s="43" t="s">
        <v>184</v>
      </c>
    </row>
    <row r="27" spans="1:4" customFormat="1" ht="48" customHeight="1" x14ac:dyDescent="0.25">
      <c r="A27" s="41" t="s">
        <v>16</v>
      </c>
      <c r="B27" s="27">
        <f>SUM(B28:B28)</f>
        <v>4151.3900000000003</v>
      </c>
      <c r="C27" s="64"/>
      <c r="D27" s="43"/>
    </row>
    <row r="28" spans="1:4" customFormat="1" ht="85.15" customHeight="1" x14ac:dyDescent="0.25">
      <c r="A28" s="30" t="s">
        <v>47</v>
      </c>
      <c r="B28" s="61">
        <v>4151.3900000000003</v>
      </c>
      <c r="C28" s="64" t="s">
        <v>45</v>
      </c>
      <c r="D28" s="43" t="s">
        <v>84</v>
      </c>
    </row>
    <row r="29" spans="1:4" customFormat="1" ht="63" customHeight="1" x14ac:dyDescent="0.25">
      <c r="A29" s="41" t="s">
        <v>26</v>
      </c>
      <c r="B29" s="27">
        <f>B30+B31</f>
        <v>12146.61</v>
      </c>
      <c r="C29" s="64"/>
      <c r="D29" s="43"/>
    </row>
    <row r="30" spans="1:4" customFormat="1" ht="86.25" customHeight="1" x14ac:dyDescent="0.25">
      <c r="A30" s="185" t="s">
        <v>118</v>
      </c>
      <c r="B30" s="61">
        <v>11615</v>
      </c>
      <c r="C30" s="128" t="s">
        <v>37</v>
      </c>
      <c r="D30" s="125" t="s">
        <v>229</v>
      </c>
    </row>
    <row r="31" spans="1:4" customFormat="1" ht="142.5" customHeight="1" x14ac:dyDescent="0.25">
      <c r="A31" s="187"/>
      <c r="B31" s="61">
        <v>531.61</v>
      </c>
      <c r="C31" s="171" t="s">
        <v>230</v>
      </c>
      <c r="D31" s="100" t="s">
        <v>114</v>
      </c>
    </row>
    <row r="32" spans="1:4" customFormat="1" ht="100.15" customHeight="1" x14ac:dyDescent="0.25">
      <c r="A32" s="26" t="s">
        <v>19</v>
      </c>
      <c r="B32" s="62">
        <f>B34+B35+B33</f>
        <v>6795.57</v>
      </c>
      <c r="C32" s="64"/>
      <c r="D32" s="43"/>
    </row>
    <row r="33" spans="1:9" customFormat="1" ht="56.25" customHeight="1" x14ac:dyDescent="0.25">
      <c r="A33" s="185" t="s">
        <v>117</v>
      </c>
      <c r="B33" s="99">
        <v>639.76</v>
      </c>
      <c r="C33" s="64" t="s">
        <v>45</v>
      </c>
      <c r="D33" s="43" t="s">
        <v>46</v>
      </c>
    </row>
    <row r="34" spans="1:9" s="15" customFormat="1" ht="140.44999999999999" customHeight="1" x14ac:dyDescent="0.25">
      <c r="A34" s="186"/>
      <c r="B34" s="60">
        <v>1061.8599999999999</v>
      </c>
      <c r="C34" s="47" t="s">
        <v>196</v>
      </c>
      <c r="D34" s="40" t="s">
        <v>143</v>
      </c>
    </row>
    <row r="35" spans="1:9" s="15" customFormat="1" ht="51.6" customHeight="1" x14ac:dyDescent="0.25">
      <c r="A35" s="187"/>
      <c r="B35" s="60">
        <v>5093.95</v>
      </c>
      <c r="C35" s="29" t="s">
        <v>197</v>
      </c>
      <c r="D35" s="43" t="s">
        <v>231</v>
      </c>
    </row>
    <row r="36" spans="1:9" s="15" customFormat="1" ht="44.45" customHeight="1" x14ac:dyDescent="0.25">
      <c r="A36" s="96" t="s">
        <v>36</v>
      </c>
      <c r="B36" s="97">
        <f>B37</f>
        <v>3628.89</v>
      </c>
      <c r="C36" s="90"/>
      <c r="D36" s="40"/>
    </row>
    <row r="37" spans="1:9" s="15" customFormat="1" ht="85.15" customHeight="1" x14ac:dyDescent="0.25">
      <c r="A37" s="98" t="s">
        <v>44</v>
      </c>
      <c r="B37" s="60">
        <v>3628.89</v>
      </c>
      <c r="C37" s="66" t="s">
        <v>38</v>
      </c>
      <c r="D37" s="43" t="s">
        <v>232</v>
      </c>
    </row>
    <row r="38" spans="1:9" s="20" customFormat="1" ht="44.45" customHeight="1" x14ac:dyDescent="0.25">
      <c r="A38" s="131" t="s">
        <v>24</v>
      </c>
      <c r="B38" s="132">
        <f>B39</f>
        <v>69.790000000000006</v>
      </c>
      <c r="C38" s="121"/>
      <c r="D38" s="119"/>
    </row>
    <row r="39" spans="1:9" s="20" customFormat="1" ht="221.25" customHeight="1" x14ac:dyDescent="0.25">
      <c r="A39" s="147" t="s">
        <v>108</v>
      </c>
      <c r="B39" s="148">
        <v>69.790000000000006</v>
      </c>
      <c r="C39" s="142" t="s">
        <v>237</v>
      </c>
      <c r="D39" s="125" t="s">
        <v>203</v>
      </c>
    </row>
    <row r="40" spans="1:9" s="20" customFormat="1" ht="42" customHeight="1" x14ac:dyDescent="0.25">
      <c r="A40" s="131" t="s">
        <v>22</v>
      </c>
      <c r="B40" s="132">
        <f>B41</f>
        <v>9126.6</v>
      </c>
      <c r="C40" s="143"/>
      <c r="D40" s="125"/>
    </row>
    <row r="41" spans="1:9" s="20" customFormat="1" ht="141" customHeight="1" x14ac:dyDescent="0.25">
      <c r="A41" s="147" t="s">
        <v>111</v>
      </c>
      <c r="B41" s="148">
        <v>9126.6</v>
      </c>
      <c r="C41" s="143" t="s">
        <v>112</v>
      </c>
      <c r="D41" s="151" t="s">
        <v>168</v>
      </c>
    </row>
    <row r="42" spans="1:9" s="39" customFormat="1" ht="49.5" customHeight="1" x14ac:dyDescent="0.25">
      <c r="A42" s="48" t="s">
        <v>11</v>
      </c>
      <c r="B42" s="31">
        <f>B43+B45+B59+B63+B66</f>
        <v>419382.55999999994</v>
      </c>
      <c r="C42" s="17"/>
      <c r="D42" s="49"/>
    </row>
    <row r="43" spans="1:9" s="39" customFormat="1" ht="49.5" customHeight="1" x14ac:dyDescent="0.25">
      <c r="A43" s="26" t="s">
        <v>28</v>
      </c>
      <c r="B43" s="21">
        <f>B44</f>
        <v>901.66</v>
      </c>
      <c r="C43" s="40"/>
      <c r="D43" s="40"/>
    </row>
    <row r="44" spans="1:9" s="39" customFormat="1" ht="153.75" customHeight="1" x14ac:dyDescent="0.25">
      <c r="A44" s="109" t="s">
        <v>95</v>
      </c>
      <c r="B44" s="108">
        <v>901.66</v>
      </c>
      <c r="C44" s="40" t="s">
        <v>233</v>
      </c>
      <c r="D44" s="40" t="s">
        <v>203</v>
      </c>
      <c r="I44" s="50"/>
    </row>
    <row r="45" spans="1:9" s="39" customFormat="1" ht="68.45" customHeight="1" x14ac:dyDescent="0.25">
      <c r="A45" s="26" t="s">
        <v>14</v>
      </c>
      <c r="B45" s="21">
        <f>SUM(B46:B58)</f>
        <v>313883.67</v>
      </c>
      <c r="C45" s="40"/>
      <c r="D45" s="40"/>
    </row>
    <row r="46" spans="1:9" s="39" customFormat="1" ht="69.599999999999994" customHeight="1" x14ac:dyDescent="0.25">
      <c r="A46" s="219" t="s">
        <v>40</v>
      </c>
      <c r="B46" s="46">
        <v>8574.2099999999991</v>
      </c>
      <c r="C46" s="188" t="s">
        <v>39</v>
      </c>
      <c r="D46" s="40" t="s">
        <v>48</v>
      </c>
    </row>
    <row r="47" spans="1:9" s="39" customFormat="1" ht="186" customHeight="1" x14ac:dyDescent="0.25">
      <c r="A47" s="220"/>
      <c r="B47" s="46">
        <v>16895.91</v>
      </c>
      <c r="C47" s="189"/>
      <c r="D47" s="40" t="s">
        <v>110</v>
      </c>
    </row>
    <row r="48" spans="1:9" s="39" customFormat="1" ht="66" customHeight="1" x14ac:dyDescent="0.25">
      <c r="A48" s="220"/>
      <c r="B48" s="46">
        <v>4778.41</v>
      </c>
      <c r="C48" s="189"/>
      <c r="D48" s="40" t="s">
        <v>234</v>
      </c>
    </row>
    <row r="49" spans="1:9" s="39" customFormat="1" ht="73.900000000000006" customHeight="1" x14ac:dyDescent="0.25">
      <c r="A49" s="220"/>
      <c r="B49" s="46">
        <v>65788.350000000006</v>
      </c>
      <c r="C49" s="189"/>
      <c r="D49" s="40" t="s">
        <v>142</v>
      </c>
    </row>
    <row r="50" spans="1:9" s="39" customFormat="1" ht="80.45" customHeight="1" x14ac:dyDescent="0.25">
      <c r="A50" s="220"/>
      <c r="B50" s="46">
        <v>137596.99</v>
      </c>
      <c r="C50" s="190"/>
      <c r="D50" s="40" t="s">
        <v>228</v>
      </c>
    </row>
    <row r="51" spans="1:9" s="39" customFormat="1" ht="110.25" customHeight="1" x14ac:dyDescent="0.25">
      <c r="A51" s="215"/>
      <c r="B51" s="46">
        <v>1556.13</v>
      </c>
      <c r="C51" s="40" t="s">
        <v>235</v>
      </c>
      <c r="D51" s="40" t="s">
        <v>116</v>
      </c>
    </row>
    <row r="52" spans="1:9" s="39" customFormat="1" ht="123.75" customHeight="1" x14ac:dyDescent="0.25">
      <c r="A52" s="30" t="s">
        <v>74</v>
      </c>
      <c r="B52" s="46">
        <v>15.42</v>
      </c>
      <c r="C52" s="40" t="s">
        <v>236</v>
      </c>
      <c r="D52" s="40" t="s">
        <v>116</v>
      </c>
    </row>
    <row r="53" spans="1:9" s="39" customFormat="1" ht="168" customHeight="1" x14ac:dyDescent="0.25">
      <c r="A53" s="30" t="s">
        <v>145</v>
      </c>
      <c r="B53" s="108">
        <v>9482.32</v>
      </c>
      <c r="C53" s="125" t="s">
        <v>193</v>
      </c>
      <c r="D53" s="40" t="s">
        <v>141</v>
      </c>
    </row>
    <row r="54" spans="1:9" s="39" customFormat="1" ht="113.25" customHeight="1" x14ac:dyDescent="0.25">
      <c r="A54" s="89" t="s">
        <v>146</v>
      </c>
      <c r="B54" s="46">
        <v>14721.58</v>
      </c>
      <c r="C54" s="40" t="s">
        <v>80</v>
      </c>
      <c r="D54" s="40" t="s">
        <v>140</v>
      </c>
    </row>
    <row r="55" spans="1:9" s="39" customFormat="1" ht="116.25" customHeight="1" x14ac:dyDescent="0.25">
      <c r="A55" s="214" t="s">
        <v>147</v>
      </c>
      <c r="B55" s="108">
        <f>82.6+1.99</f>
        <v>84.589999999999989</v>
      </c>
      <c r="C55" s="40" t="s">
        <v>238</v>
      </c>
      <c r="D55" s="40" t="s">
        <v>116</v>
      </c>
    </row>
    <row r="56" spans="1:9" s="39" customFormat="1" ht="150" x14ac:dyDescent="0.25">
      <c r="A56" s="215"/>
      <c r="B56" s="108">
        <v>693.94</v>
      </c>
      <c r="C56" s="188" t="s">
        <v>81</v>
      </c>
      <c r="D56" s="40" t="s">
        <v>161</v>
      </c>
    </row>
    <row r="57" spans="1:9" s="39" customFormat="1" ht="93.75" x14ac:dyDescent="0.25">
      <c r="A57" s="215"/>
      <c r="B57" s="108">
        <v>26187.15</v>
      </c>
      <c r="C57" s="217"/>
      <c r="D57" s="40" t="s">
        <v>162</v>
      </c>
    </row>
    <row r="58" spans="1:9" s="39" customFormat="1" ht="93.75" x14ac:dyDescent="0.25">
      <c r="A58" s="216"/>
      <c r="B58" s="46">
        <v>27508.67</v>
      </c>
      <c r="C58" s="218"/>
      <c r="D58" s="40" t="s">
        <v>139</v>
      </c>
    </row>
    <row r="59" spans="1:9" s="20" customFormat="1" ht="95.25" customHeight="1" x14ac:dyDescent="0.25">
      <c r="A59" s="68" t="s">
        <v>23</v>
      </c>
      <c r="B59" s="21">
        <f>B60+B61+B62</f>
        <v>47862.81</v>
      </c>
      <c r="C59" s="55"/>
      <c r="D59" s="54"/>
      <c r="I59" s="51"/>
    </row>
    <row r="60" spans="1:9" s="39" customFormat="1" ht="99.75" customHeight="1" x14ac:dyDescent="0.25">
      <c r="A60" s="212" t="s">
        <v>52</v>
      </c>
      <c r="B60" s="46">
        <v>162.22999999999999</v>
      </c>
      <c r="C60" s="66" t="s">
        <v>85</v>
      </c>
      <c r="D60" s="140" t="s">
        <v>151</v>
      </c>
      <c r="I60" s="50"/>
    </row>
    <row r="61" spans="1:9" s="39" customFormat="1" ht="83.25" customHeight="1" x14ac:dyDescent="0.25">
      <c r="A61" s="213"/>
      <c r="B61" s="108">
        <v>29298.9</v>
      </c>
      <c r="C61" s="66" t="s">
        <v>85</v>
      </c>
      <c r="D61" s="38" t="s">
        <v>150</v>
      </c>
      <c r="I61" s="50"/>
    </row>
    <row r="62" spans="1:9" s="39" customFormat="1" ht="99.75" customHeight="1" x14ac:dyDescent="0.25">
      <c r="A62" s="29" t="s">
        <v>86</v>
      </c>
      <c r="B62" s="108">
        <v>18401.68</v>
      </c>
      <c r="C62" s="39" t="s">
        <v>199</v>
      </c>
      <c r="D62" s="66" t="s">
        <v>75</v>
      </c>
      <c r="I62" s="50"/>
    </row>
    <row r="63" spans="1:9" s="20" customFormat="1" ht="45" customHeight="1" x14ac:dyDescent="0.25">
      <c r="A63" s="69" t="s">
        <v>24</v>
      </c>
      <c r="B63" s="21">
        <f>B64+B65</f>
        <v>10766.54</v>
      </c>
      <c r="C63" s="70"/>
      <c r="D63" s="54"/>
      <c r="I63" s="51"/>
    </row>
    <row r="64" spans="1:9" s="39" customFormat="1" ht="77.45" customHeight="1" x14ac:dyDescent="0.25">
      <c r="A64" s="29" t="s">
        <v>66</v>
      </c>
      <c r="B64" s="46">
        <v>616.54</v>
      </c>
      <c r="C64" s="66" t="s">
        <v>68</v>
      </c>
      <c r="D64" s="38" t="s">
        <v>138</v>
      </c>
      <c r="I64" s="50"/>
    </row>
    <row r="65" spans="1:9" s="39" customFormat="1" ht="142.5" customHeight="1" x14ac:dyDescent="0.25">
      <c r="A65" s="29" t="s">
        <v>67</v>
      </c>
      <c r="B65" s="108">
        <v>10150</v>
      </c>
      <c r="C65" s="66" t="s">
        <v>200</v>
      </c>
      <c r="D65" s="38" t="s">
        <v>137</v>
      </c>
      <c r="I65" s="50"/>
    </row>
    <row r="66" spans="1:9" s="84" customFormat="1" ht="51.6" customHeight="1" x14ac:dyDescent="0.3">
      <c r="A66" s="153" t="s">
        <v>22</v>
      </c>
      <c r="B66" s="61">
        <f>B67</f>
        <v>45967.88</v>
      </c>
      <c r="C66" s="87"/>
      <c r="D66" s="86"/>
      <c r="I66" s="85"/>
    </row>
    <row r="67" spans="1:9" s="84" customFormat="1" ht="179.25" customHeight="1" x14ac:dyDescent="0.3">
      <c r="A67" s="154" t="s">
        <v>109</v>
      </c>
      <c r="B67" s="61">
        <v>45967.88</v>
      </c>
      <c r="C67" s="87" t="s">
        <v>135</v>
      </c>
      <c r="D67" s="86" t="s">
        <v>136</v>
      </c>
      <c r="I67" s="85"/>
    </row>
    <row r="68" spans="1:9" s="20" customFormat="1" ht="39.75" customHeight="1" x14ac:dyDescent="0.25">
      <c r="A68" s="32" t="s">
        <v>8</v>
      </c>
      <c r="B68" s="31">
        <f>B69+B88+B90</f>
        <v>168077.27000000002</v>
      </c>
      <c r="C68" s="44"/>
      <c r="D68" s="45"/>
      <c r="E68" s="51"/>
    </row>
    <row r="69" spans="1:9" s="112" customFormat="1" ht="44.45" customHeight="1" x14ac:dyDescent="0.25">
      <c r="A69" s="119" t="s">
        <v>15</v>
      </c>
      <c r="B69" s="21">
        <f>SUM(B73:B87)+B70</f>
        <v>167726.21000000002</v>
      </c>
      <c r="C69" s="41"/>
      <c r="D69" s="41"/>
      <c r="E69" s="111"/>
      <c r="F69" s="111"/>
    </row>
    <row r="70" spans="1:9" s="39" customFormat="1" ht="78.75" customHeight="1" x14ac:dyDescent="0.25">
      <c r="A70" s="133" t="s">
        <v>96</v>
      </c>
      <c r="B70" s="108">
        <f>B71+B72</f>
        <v>992.42000000000007</v>
      </c>
      <c r="C70" s="40"/>
      <c r="D70" s="125"/>
      <c r="E70" s="134"/>
    </row>
    <row r="71" spans="1:9" s="130" customFormat="1" ht="44.45" customHeight="1" x14ac:dyDescent="0.25">
      <c r="A71" s="149" t="s">
        <v>90</v>
      </c>
      <c r="B71" s="146">
        <v>887.74</v>
      </c>
      <c r="C71" s="210" t="s">
        <v>237</v>
      </c>
      <c r="D71" s="210" t="s">
        <v>203</v>
      </c>
      <c r="E71" s="135"/>
    </row>
    <row r="72" spans="1:9" s="130" customFormat="1" ht="153.75" customHeight="1" x14ac:dyDescent="0.25">
      <c r="A72" s="150" t="s">
        <v>97</v>
      </c>
      <c r="B72" s="146">
        <v>104.68</v>
      </c>
      <c r="C72" s="211"/>
      <c r="D72" s="211"/>
      <c r="E72" s="135"/>
    </row>
    <row r="73" spans="1:9" s="39" customFormat="1" ht="124.5" customHeight="1" x14ac:dyDescent="0.25">
      <c r="A73" s="191" t="s">
        <v>70</v>
      </c>
      <c r="B73" s="108">
        <f>1027.48+4975.45</f>
        <v>6002.93</v>
      </c>
      <c r="C73" s="71" t="s">
        <v>201</v>
      </c>
      <c r="D73" s="52" t="s">
        <v>154</v>
      </c>
      <c r="E73" s="50"/>
    </row>
    <row r="74" spans="1:9" s="39" customFormat="1" ht="60.75" customHeight="1" x14ac:dyDescent="0.25">
      <c r="A74" s="192"/>
      <c r="B74" s="108">
        <f>1987.66+25925.67</f>
        <v>27913.329999999998</v>
      </c>
      <c r="C74" s="176" t="s">
        <v>63</v>
      </c>
      <c r="D74" s="52" t="s">
        <v>160</v>
      </c>
      <c r="E74" s="50"/>
    </row>
    <row r="75" spans="1:9" s="39" customFormat="1" ht="150" customHeight="1" x14ac:dyDescent="0.25">
      <c r="A75" s="192"/>
      <c r="B75" s="108">
        <f>5262.34+8548.38</f>
        <v>13810.72</v>
      </c>
      <c r="C75" s="177"/>
      <c r="D75" s="52" t="s">
        <v>166</v>
      </c>
      <c r="E75" s="50"/>
    </row>
    <row r="76" spans="1:9" s="39" customFormat="1" ht="174" customHeight="1" x14ac:dyDescent="0.25">
      <c r="A76" s="192"/>
      <c r="B76" s="108">
        <f>2318.94+7965.88</f>
        <v>10284.82</v>
      </c>
      <c r="C76" s="177"/>
      <c r="D76" s="152" t="s">
        <v>171</v>
      </c>
    </row>
    <row r="77" spans="1:9" s="39" customFormat="1" ht="213.75" customHeight="1" x14ac:dyDescent="0.25">
      <c r="A77" s="192"/>
      <c r="B77" s="108">
        <f>14261.05+2855.95</f>
        <v>17117</v>
      </c>
      <c r="C77" s="178"/>
      <c r="D77" s="152" t="s">
        <v>185</v>
      </c>
    </row>
    <row r="78" spans="1:9" s="39" customFormat="1" ht="129" customHeight="1" x14ac:dyDescent="0.25">
      <c r="A78" s="193"/>
      <c r="B78" s="108">
        <v>17231.88</v>
      </c>
      <c r="C78" s="40" t="s">
        <v>204</v>
      </c>
      <c r="D78" s="152" t="s">
        <v>155</v>
      </c>
    </row>
    <row r="79" spans="1:9" s="39" customFormat="1" ht="83.25" customHeight="1" x14ac:dyDescent="0.25">
      <c r="A79" s="191" t="s">
        <v>71</v>
      </c>
      <c r="B79" s="108">
        <f>14578.02</f>
        <v>14578.02</v>
      </c>
      <c r="C79" s="179" t="s">
        <v>63</v>
      </c>
      <c r="D79" s="166" t="s">
        <v>156</v>
      </c>
    </row>
    <row r="80" spans="1:9" s="39" customFormat="1" ht="188.25" customHeight="1" x14ac:dyDescent="0.25">
      <c r="A80" s="192"/>
      <c r="B80" s="108">
        <v>20413.86</v>
      </c>
      <c r="C80" s="180"/>
      <c r="D80" s="52" t="s">
        <v>175</v>
      </c>
    </row>
    <row r="81" spans="1:4" s="39" customFormat="1" ht="149.25" customHeight="1" x14ac:dyDescent="0.25">
      <c r="A81" s="192"/>
      <c r="B81" s="108">
        <f>9800.98-302.6-48.46</f>
        <v>9449.92</v>
      </c>
      <c r="C81" s="180"/>
      <c r="D81" s="79" t="s">
        <v>174</v>
      </c>
    </row>
    <row r="82" spans="1:4" s="39" customFormat="1" ht="126.75" customHeight="1" x14ac:dyDescent="0.25">
      <c r="A82" s="193"/>
      <c r="B82" s="108">
        <v>5619</v>
      </c>
      <c r="C82" s="181"/>
      <c r="D82" s="79" t="s">
        <v>188</v>
      </c>
    </row>
    <row r="83" spans="1:4" s="39" customFormat="1" ht="137.25" customHeight="1" x14ac:dyDescent="0.25">
      <c r="A83" s="191" t="s">
        <v>72</v>
      </c>
      <c r="B83" s="108">
        <v>355.56</v>
      </c>
      <c r="C83" s="173" t="s">
        <v>201</v>
      </c>
      <c r="D83" s="52" t="s">
        <v>159</v>
      </c>
    </row>
    <row r="84" spans="1:4" s="39" customFormat="1" ht="60.75" customHeight="1" x14ac:dyDescent="0.25">
      <c r="A84" s="192"/>
      <c r="B84" s="108">
        <v>320</v>
      </c>
      <c r="C84" s="176" t="s">
        <v>63</v>
      </c>
      <c r="D84" s="52" t="s">
        <v>157</v>
      </c>
    </row>
    <row r="85" spans="1:4" s="39" customFormat="1" ht="81" customHeight="1" x14ac:dyDescent="0.25">
      <c r="A85" s="192"/>
      <c r="B85" s="108">
        <v>5638</v>
      </c>
      <c r="C85" s="178"/>
      <c r="D85" s="168" t="s">
        <v>179</v>
      </c>
    </row>
    <row r="86" spans="1:4" s="39" customFormat="1" ht="112.5" x14ac:dyDescent="0.25">
      <c r="A86" s="193"/>
      <c r="B86" s="108">
        <v>15015.76</v>
      </c>
      <c r="C86" s="118" t="s">
        <v>54</v>
      </c>
      <c r="D86" s="52" t="s">
        <v>158</v>
      </c>
    </row>
    <row r="87" spans="1:4" s="39" customFormat="1" ht="150" x14ac:dyDescent="0.25">
      <c r="A87" s="88" t="s">
        <v>153</v>
      </c>
      <c r="B87" s="108">
        <v>2982.99</v>
      </c>
      <c r="C87" s="165" t="s">
        <v>63</v>
      </c>
      <c r="D87" s="52" t="s">
        <v>149</v>
      </c>
    </row>
    <row r="88" spans="1:4" s="20" customFormat="1" ht="113.45" customHeight="1" x14ac:dyDescent="0.25">
      <c r="A88" s="122" t="s">
        <v>83</v>
      </c>
      <c r="B88" s="21">
        <f>B89</f>
        <v>302.60000000000002</v>
      </c>
      <c r="C88" s="123"/>
      <c r="D88" s="124"/>
    </row>
    <row r="89" spans="1:4" s="39" customFormat="1" ht="69.599999999999994" customHeight="1" x14ac:dyDescent="0.25">
      <c r="A89" s="88" t="s">
        <v>87</v>
      </c>
      <c r="B89" s="108">
        <v>302.60000000000002</v>
      </c>
      <c r="C89" s="126" t="s">
        <v>85</v>
      </c>
      <c r="D89" s="52" t="s">
        <v>186</v>
      </c>
    </row>
    <row r="90" spans="1:4" s="20" customFormat="1" ht="54" customHeight="1" x14ac:dyDescent="0.25">
      <c r="A90" s="122" t="s">
        <v>24</v>
      </c>
      <c r="B90" s="21">
        <f>B91</f>
        <v>48.46</v>
      </c>
      <c r="C90" s="123"/>
      <c r="D90" s="124"/>
    </row>
    <row r="91" spans="1:4" s="39" customFormat="1" ht="144" customHeight="1" x14ac:dyDescent="0.25">
      <c r="A91" s="88" t="s">
        <v>67</v>
      </c>
      <c r="B91" s="108">
        <v>48.46</v>
      </c>
      <c r="C91" s="72" t="s">
        <v>207</v>
      </c>
      <c r="D91" s="52" t="s">
        <v>187</v>
      </c>
    </row>
    <row r="92" spans="1:4" s="14" customFormat="1" ht="51.75" customHeight="1" x14ac:dyDescent="0.25">
      <c r="A92" s="32" t="s">
        <v>5</v>
      </c>
      <c r="B92" s="31">
        <f>B93+B124+B132+B134</f>
        <v>296333.32999999996</v>
      </c>
      <c r="C92" s="44"/>
      <c r="D92" s="45"/>
    </row>
    <row r="93" spans="1:4" s="14" customFormat="1" ht="55.15" customHeight="1" x14ac:dyDescent="0.25">
      <c r="A93" s="19" t="s">
        <v>13</v>
      </c>
      <c r="B93" s="63">
        <f>SUM(B95:B123)+B94</f>
        <v>267115.51999999996</v>
      </c>
      <c r="C93" s="65"/>
      <c r="D93" s="42"/>
    </row>
    <row r="94" spans="1:4" s="39" customFormat="1" ht="153" customHeight="1" x14ac:dyDescent="0.25">
      <c r="A94" s="136" t="s">
        <v>98</v>
      </c>
      <c r="B94" s="74">
        <v>767.66</v>
      </c>
      <c r="C94" s="125" t="s">
        <v>233</v>
      </c>
      <c r="D94" s="137" t="s">
        <v>203</v>
      </c>
    </row>
    <row r="95" spans="1:4" s="39" customFormat="1" ht="135" customHeight="1" x14ac:dyDescent="0.25">
      <c r="A95" s="203" t="s">
        <v>53</v>
      </c>
      <c r="B95" s="74">
        <v>25381.439999999999</v>
      </c>
      <c r="C95" s="38" t="s">
        <v>54</v>
      </c>
      <c r="D95" s="38" t="s">
        <v>221</v>
      </c>
    </row>
    <row r="96" spans="1:4" s="39" customFormat="1" ht="124.5" customHeight="1" x14ac:dyDescent="0.25">
      <c r="A96" s="204"/>
      <c r="B96" s="74">
        <v>4960.88</v>
      </c>
      <c r="C96" s="38" t="s">
        <v>208</v>
      </c>
      <c r="D96" s="167" t="s">
        <v>113</v>
      </c>
    </row>
    <row r="97" spans="1:4" s="39" customFormat="1" ht="176.25" customHeight="1" x14ac:dyDescent="0.25">
      <c r="A97" s="204"/>
      <c r="B97" s="74">
        <v>680.95</v>
      </c>
      <c r="C97" s="168" t="s">
        <v>209</v>
      </c>
      <c r="D97" s="52" t="s">
        <v>170</v>
      </c>
    </row>
    <row r="98" spans="1:4" s="39" customFormat="1" ht="206.25" customHeight="1" x14ac:dyDescent="0.25">
      <c r="A98" s="204"/>
      <c r="B98" s="74">
        <v>5367.9</v>
      </c>
      <c r="C98" s="182" t="s">
        <v>63</v>
      </c>
      <c r="D98" s="52" t="s">
        <v>119</v>
      </c>
    </row>
    <row r="99" spans="1:4" s="39" customFormat="1" ht="192.75" customHeight="1" x14ac:dyDescent="0.25">
      <c r="A99" s="205"/>
      <c r="B99" s="74">
        <v>5632.63</v>
      </c>
      <c r="C99" s="182"/>
      <c r="D99" s="168" t="s">
        <v>120</v>
      </c>
    </row>
    <row r="100" spans="1:4" s="39" customFormat="1" ht="104.45" customHeight="1" x14ac:dyDescent="0.25">
      <c r="A100" s="52" t="s">
        <v>69</v>
      </c>
      <c r="B100" s="74">
        <v>187.53</v>
      </c>
      <c r="C100" s="140" t="s">
        <v>63</v>
      </c>
      <c r="D100" s="52" t="s">
        <v>163</v>
      </c>
    </row>
    <row r="101" spans="1:4" s="39" customFormat="1" ht="124.5" customHeight="1" x14ac:dyDescent="0.25">
      <c r="A101" s="206" t="s">
        <v>55</v>
      </c>
      <c r="B101" s="74">
        <v>40274.9</v>
      </c>
      <c r="C101" s="38" t="s">
        <v>56</v>
      </c>
      <c r="D101" s="38" t="s">
        <v>223</v>
      </c>
    </row>
    <row r="102" spans="1:4" s="39" customFormat="1" ht="94.9" customHeight="1" x14ac:dyDescent="0.25">
      <c r="A102" s="207"/>
      <c r="B102" s="74">
        <v>1048.71</v>
      </c>
      <c r="C102" s="174" t="s">
        <v>210</v>
      </c>
      <c r="D102" s="52" t="s">
        <v>169</v>
      </c>
    </row>
    <row r="103" spans="1:4" s="39" customFormat="1" ht="58.9" customHeight="1" x14ac:dyDescent="0.25">
      <c r="A103" s="207"/>
      <c r="B103" s="74">
        <v>1000</v>
      </c>
      <c r="C103" s="182" t="s">
        <v>64</v>
      </c>
      <c r="D103" s="52" t="s">
        <v>121</v>
      </c>
    </row>
    <row r="104" spans="1:4" s="39" customFormat="1" ht="98.45" customHeight="1" x14ac:dyDescent="0.25">
      <c r="A104" s="207"/>
      <c r="B104" s="74">
        <v>5079</v>
      </c>
      <c r="C104" s="182"/>
      <c r="D104" s="140" t="s">
        <v>122</v>
      </c>
    </row>
    <row r="105" spans="1:4" s="39" customFormat="1" ht="60" customHeight="1" x14ac:dyDescent="0.25">
      <c r="A105" s="208"/>
      <c r="B105" s="74">
        <v>2000</v>
      </c>
      <c r="C105" s="182"/>
      <c r="D105" s="140" t="s">
        <v>123</v>
      </c>
    </row>
    <row r="106" spans="1:4" s="39" customFormat="1" ht="132" customHeight="1" x14ac:dyDescent="0.25">
      <c r="A106" s="206" t="s">
        <v>57</v>
      </c>
      <c r="B106" s="74">
        <v>4665.34</v>
      </c>
      <c r="C106" s="38" t="s">
        <v>58</v>
      </c>
      <c r="D106" s="38" t="s">
        <v>222</v>
      </c>
    </row>
    <row r="107" spans="1:4" s="39" customFormat="1" ht="219" customHeight="1" x14ac:dyDescent="0.25">
      <c r="A107" s="208"/>
      <c r="B107" s="74">
        <v>4523.41</v>
      </c>
      <c r="C107" s="38" t="s">
        <v>73</v>
      </c>
      <c r="D107" s="38" t="s">
        <v>124</v>
      </c>
    </row>
    <row r="108" spans="1:4" s="39" customFormat="1" ht="116.25" customHeight="1" x14ac:dyDescent="0.25">
      <c r="A108" s="206" t="s">
        <v>59</v>
      </c>
      <c r="B108" s="74">
        <v>18752.3</v>
      </c>
      <c r="C108" s="38" t="s">
        <v>60</v>
      </c>
      <c r="D108" s="175" t="s">
        <v>191</v>
      </c>
    </row>
    <row r="109" spans="1:4" s="39" customFormat="1" ht="116.25" customHeight="1" x14ac:dyDescent="0.25">
      <c r="A109" s="207"/>
      <c r="B109" s="74">
        <v>830</v>
      </c>
      <c r="C109" s="38" t="s">
        <v>211</v>
      </c>
      <c r="D109" s="52" t="s">
        <v>169</v>
      </c>
    </row>
    <row r="110" spans="1:4" s="39" customFormat="1" ht="295.5" customHeight="1" x14ac:dyDescent="0.25">
      <c r="A110" s="208"/>
      <c r="B110" s="74">
        <v>9266.94</v>
      </c>
      <c r="C110" s="38" t="s">
        <v>65</v>
      </c>
      <c r="D110" s="171" t="s">
        <v>212</v>
      </c>
    </row>
    <row r="111" spans="1:4" s="39" customFormat="1" ht="117" customHeight="1" x14ac:dyDescent="0.25">
      <c r="A111" s="194" t="s">
        <v>51</v>
      </c>
      <c r="B111" s="108">
        <v>21994.92</v>
      </c>
      <c r="C111" s="107" t="s">
        <v>213</v>
      </c>
      <c r="D111" s="140" t="s">
        <v>61</v>
      </c>
    </row>
    <row r="112" spans="1:4" s="39" customFormat="1" ht="129.75" customHeight="1" x14ac:dyDescent="0.25">
      <c r="A112" s="195"/>
      <c r="B112" s="108">
        <f>20641.87+2600.13</f>
        <v>23242</v>
      </c>
      <c r="C112" s="38" t="s">
        <v>214</v>
      </c>
      <c r="D112" s="152" t="s">
        <v>113</v>
      </c>
    </row>
    <row r="113" spans="1:8" s="39" customFormat="1" ht="65.25" customHeight="1" x14ac:dyDescent="0.25">
      <c r="A113" s="195"/>
      <c r="B113" s="108">
        <v>17514.82</v>
      </c>
      <c r="C113" s="209" t="s">
        <v>49</v>
      </c>
      <c r="D113" s="65" t="s">
        <v>125</v>
      </c>
    </row>
    <row r="114" spans="1:8" s="39" customFormat="1" ht="91.5" customHeight="1" x14ac:dyDescent="0.25">
      <c r="A114" s="195"/>
      <c r="B114" s="108">
        <v>1458.52</v>
      </c>
      <c r="C114" s="209"/>
      <c r="D114" s="65" t="s">
        <v>126</v>
      </c>
      <c r="E114" s="101"/>
      <c r="F114" s="1"/>
    </row>
    <row r="115" spans="1:8" s="39" customFormat="1" ht="94.5" customHeight="1" x14ac:dyDescent="0.25">
      <c r="A115" s="195"/>
      <c r="B115" s="108">
        <v>4953.0600000000004</v>
      </c>
      <c r="C115" s="209"/>
      <c r="D115" s="65" t="s">
        <v>167</v>
      </c>
      <c r="E115" s="104"/>
      <c r="F115" s="1"/>
    </row>
    <row r="116" spans="1:8" s="39" customFormat="1" ht="225" x14ac:dyDescent="0.25">
      <c r="A116" s="195"/>
      <c r="B116" s="108">
        <v>3734.39</v>
      </c>
      <c r="C116" s="209"/>
      <c r="D116" s="65" t="s">
        <v>127</v>
      </c>
      <c r="E116" s="101"/>
      <c r="F116" s="1"/>
    </row>
    <row r="117" spans="1:8" s="39" customFormat="1" ht="126" customHeight="1" x14ac:dyDescent="0.25">
      <c r="A117" s="195"/>
      <c r="B117" s="108">
        <v>4380.57</v>
      </c>
      <c r="C117" s="209"/>
      <c r="D117" s="65" t="s">
        <v>176</v>
      </c>
      <c r="E117" s="101"/>
      <c r="F117" s="106"/>
      <c r="G117" s="1"/>
      <c r="H117" s="1"/>
    </row>
    <row r="118" spans="1:8" s="39" customFormat="1" ht="99.75" customHeight="1" x14ac:dyDescent="0.25">
      <c r="A118" s="195"/>
      <c r="B118" s="108">
        <v>180</v>
      </c>
      <c r="C118" s="209"/>
      <c r="D118" s="65" t="s">
        <v>128</v>
      </c>
      <c r="E118" s="101"/>
      <c r="F118" s="105"/>
      <c r="G118" s="1"/>
      <c r="H118" s="1"/>
    </row>
    <row r="119" spans="1:8" s="39" customFormat="1" ht="65.25" customHeight="1" x14ac:dyDescent="0.25">
      <c r="A119" s="195"/>
      <c r="B119" s="108">
        <v>377.4</v>
      </c>
      <c r="C119" s="209"/>
      <c r="D119" s="65" t="s">
        <v>129</v>
      </c>
      <c r="E119" s="101"/>
      <c r="F119" s="105"/>
      <c r="G119" s="1"/>
      <c r="H119" s="1"/>
    </row>
    <row r="120" spans="1:8" s="39" customFormat="1" ht="49.5" customHeight="1" x14ac:dyDescent="0.25">
      <c r="A120" s="195"/>
      <c r="B120" s="108">
        <v>15608</v>
      </c>
      <c r="C120" s="209"/>
      <c r="D120" s="65" t="s">
        <v>130</v>
      </c>
      <c r="E120" s="101"/>
      <c r="F120" s="1"/>
      <c r="G120" s="1"/>
      <c r="H120" s="1"/>
    </row>
    <row r="121" spans="1:8" s="39" customFormat="1" ht="50.25" customHeight="1" x14ac:dyDescent="0.25">
      <c r="A121" s="195"/>
      <c r="B121" s="108">
        <v>8480</v>
      </c>
      <c r="C121" s="209"/>
      <c r="D121" s="65" t="s">
        <v>131</v>
      </c>
      <c r="E121" s="101"/>
      <c r="F121" s="1"/>
    </row>
    <row r="122" spans="1:8" s="39" customFormat="1" ht="180.75" customHeight="1" x14ac:dyDescent="0.25">
      <c r="A122" s="196"/>
      <c r="B122" s="108">
        <v>3052.25</v>
      </c>
      <c r="C122" s="127" t="s">
        <v>215</v>
      </c>
      <c r="D122" s="65" t="s">
        <v>172</v>
      </c>
      <c r="E122" s="101"/>
      <c r="F122" s="1"/>
    </row>
    <row r="123" spans="1:8" s="39" customFormat="1" ht="97.5" customHeight="1" x14ac:dyDescent="0.25">
      <c r="A123" s="109" t="s">
        <v>50</v>
      </c>
      <c r="B123" s="108">
        <v>31720</v>
      </c>
      <c r="C123" s="65"/>
      <c r="D123" s="65" t="s">
        <v>132</v>
      </c>
      <c r="E123" s="103"/>
    </row>
    <row r="124" spans="1:8" s="39" customFormat="1" ht="58.5" customHeight="1" x14ac:dyDescent="0.25">
      <c r="A124" s="67" t="s">
        <v>22</v>
      </c>
      <c r="B124" s="21">
        <f>B125+B126+B127+B128+B131</f>
        <v>27290.06</v>
      </c>
      <c r="C124" s="65"/>
      <c r="D124" s="42"/>
    </row>
    <row r="125" spans="1:8" s="39" customFormat="1" ht="233.25" customHeight="1" x14ac:dyDescent="0.25">
      <c r="A125" s="38" t="s">
        <v>100</v>
      </c>
      <c r="B125" s="60">
        <v>15750</v>
      </c>
      <c r="C125" s="66" t="s">
        <v>104</v>
      </c>
      <c r="D125" s="42" t="s">
        <v>224</v>
      </c>
    </row>
    <row r="126" spans="1:8" s="39" customFormat="1" ht="227.25" customHeight="1" x14ac:dyDescent="0.25">
      <c r="A126" s="38" t="s">
        <v>79</v>
      </c>
      <c r="B126" s="108">
        <v>1500</v>
      </c>
      <c r="C126" s="66" t="s">
        <v>216</v>
      </c>
      <c r="D126" s="42" t="s">
        <v>177</v>
      </c>
    </row>
    <row r="127" spans="1:8" s="39" customFormat="1" ht="262.5" x14ac:dyDescent="0.25">
      <c r="A127" s="38" t="s">
        <v>77</v>
      </c>
      <c r="B127" s="108">
        <v>5000</v>
      </c>
      <c r="C127" s="66" t="s">
        <v>217</v>
      </c>
      <c r="D127" s="42" t="s">
        <v>105</v>
      </c>
    </row>
    <row r="128" spans="1:8" s="39" customFormat="1" ht="87" customHeight="1" x14ac:dyDescent="0.25">
      <c r="A128" s="140" t="s">
        <v>101</v>
      </c>
      <c r="B128" s="108">
        <f>B129+B130</f>
        <v>2040.06</v>
      </c>
      <c r="C128" s="197" t="s">
        <v>218</v>
      </c>
      <c r="D128" s="200" t="s">
        <v>133</v>
      </c>
    </row>
    <row r="129" spans="1:4" s="39" customFormat="1" ht="85.5" customHeight="1" x14ac:dyDescent="0.25">
      <c r="A129" s="38" t="s">
        <v>103</v>
      </c>
      <c r="B129" s="108">
        <v>1646</v>
      </c>
      <c r="C129" s="198"/>
      <c r="D129" s="201"/>
    </row>
    <row r="130" spans="1:4" s="39" customFormat="1" ht="102.75" customHeight="1" x14ac:dyDescent="0.25">
      <c r="A130" s="141" t="s">
        <v>102</v>
      </c>
      <c r="B130" s="108">
        <v>394.06</v>
      </c>
      <c r="C130" s="199"/>
      <c r="D130" s="201"/>
    </row>
    <row r="131" spans="1:4" s="39" customFormat="1" ht="150" x14ac:dyDescent="0.25">
      <c r="A131" s="38" t="s">
        <v>78</v>
      </c>
      <c r="B131" s="108">
        <v>3000</v>
      </c>
      <c r="C131" s="66" t="s">
        <v>219</v>
      </c>
      <c r="D131" s="202"/>
    </row>
    <row r="132" spans="1:4" s="39" customFormat="1" ht="45" customHeight="1" x14ac:dyDescent="0.25">
      <c r="A132" s="69" t="s">
        <v>24</v>
      </c>
      <c r="B132" s="108">
        <f>B133</f>
        <v>170.11</v>
      </c>
      <c r="C132" s="66"/>
      <c r="D132" s="42"/>
    </row>
    <row r="133" spans="1:4" s="39" customFormat="1" ht="136.9" customHeight="1" x14ac:dyDescent="0.25">
      <c r="A133" s="29" t="s">
        <v>67</v>
      </c>
      <c r="B133" s="108">
        <v>170.11</v>
      </c>
      <c r="C133" s="66" t="s">
        <v>220</v>
      </c>
      <c r="D133" s="42" t="s">
        <v>165</v>
      </c>
    </row>
    <row r="134" spans="1:4" s="20" customFormat="1" ht="103.5" customHeight="1" x14ac:dyDescent="0.25">
      <c r="A134" s="68" t="s">
        <v>23</v>
      </c>
      <c r="B134" s="21">
        <f>B135</f>
        <v>1757.64</v>
      </c>
      <c r="C134" s="70"/>
      <c r="D134" s="117"/>
    </row>
    <row r="135" spans="1:4" s="39" customFormat="1" ht="82.9" customHeight="1" x14ac:dyDescent="0.25">
      <c r="A135" s="29" t="s">
        <v>76</v>
      </c>
      <c r="B135" s="108">
        <v>1757.64</v>
      </c>
      <c r="C135" s="66" t="s">
        <v>85</v>
      </c>
      <c r="D135" s="42" t="s">
        <v>164</v>
      </c>
    </row>
    <row r="136" spans="1:4" s="39" customFormat="1" ht="36.75" customHeight="1" x14ac:dyDescent="0.25">
      <c r="A136" s="32" t="s">
        <v>10</v>
      </c>
      <c r="B136" s="31">
        <f>B137+B143</f>
        <v>102964.65000000001</v>
      </c>
      <c r="C136" s="81"/>
      <c r="D136" s="49"/>
    </row>
    <row r="137" spans="1:4" customFormat="1" ht="29.25" customHeight="1" x14ac:dyDescent="0.25">
      <c r="A137" s="26" t="s">
        <v>21</v>
      </c>
      <c r="B137" s="59">
        <f>B138</f>
        <v>102231.88</v>
      </c>
      <c r="C137" s="52"/>
      <c r="D137" s="52"/>
    </row>
    <row r="138" spans="1:4" customFormat="1" x14ac:dyDescent="0.25">
      <c r="A138" s="30" t="s">
        <v>41</v>
      </c>
      <c r="B138" s="59">
        <f>B139+B140+B141+B142</f>
        <v>102231.88</v>
      </c>
      <c r="C138" s="52"/>
      <c r="D138" s="79"/>
    </row>
    <row r="139" spans="1:4" customFormat="1" ht="48" customHeight="1" x14ac:dyDescent="0.25">
      <c r="A139" s="80" t="s">
        <v>34</v>
      </c>
      <c r="B139" s="57">
        <v>30000</v>
      </c>
      <c r="C139" s="47" t="s">
        <v>42</v>
      </c>
      <c r="D139" s="52" t="s">
        <v>43</v>
      </c>
    </row>
    <row r="140" spans="1:4" customFormat="1" ht="80.45" customHeight="1" x14ac:dyDescent="0.25">
      <c r="A140" s="80" t="s">
        <v>225</v>
      </c>
      <c r="B140" s="57">
        <v>40000</v>
      </c>
      <c r="C140" s="172" t="s">
        <v>227</v>
      </c>
      <c r="D140" s="166" t="s">
        <v>226</v>
      </c>
    </row>
    <row r="141" spans="1:4" customFormat="1" ht="109.5" customHeight="1" x14ac:dyDescent="0.25">
      <c r="A141" s="80" t="s">
        <v>192</v>
      </c>
      <c r="B141" s="57">
        <v>15000</v>
      </c>
      <c r="C141" s="172" t="s">
        <v>148</v>
      </c>
      <c r="D141" s="166" t="s">
        <v>198</v>
      </c>
    </row>
    <row r="142" spans="1:4" customFormat="1" ht="163.5" customHeight="1" x14ac:dyDescent="0.25">
      <c r="A142" s="80" t="s">
        <v>152</v>
      </c>
      <c r="B142" s="57">
        <v>17231.88</v>
      </c>
      <c r="C142" s="172" t="s">
        <v>148</v>
      </c>
      <c r="D142" s="166" t="s">
        <v>182</v>
      </c>
    </row>
    <row r="143" spans="1:4" s="39" customFormat="1" ht="57" customHeight="1" x14ac:dyDescent="0.25">
      <c r="A143" s="67" t="s">
        <v>62</v>
      </c>
      <c r="B143" s="93">
        <f>B144</f>
        <v>732.77</v>
      </c>
      <c r="C143" s="47"/>
      <c r="D143" s="52"/>
    </row>
    <row r="144" spans="1:4" s="39" customFormat="1" ht="140.44999999999999" customHeight="1" x14ac:dyDescent="0.25">
      <c r="A144" s="138" t="s">
        <v>99</v>
      </c>
      <c r="B144" s="139">
        <v>732.77</v>
      </c>
      <c r="C144" s="125" t="s">
        <v>233</v>
      </c>
      <c r="D144" s="120" t="s">
        <v>202</v>
      </c>
    </row>
    <row r="145" spans="1:5" s="22" customFormat="1" ht="25.9" customHeight="1" x14ac:dyDescent="0.25">
      <c r="A145" s="35" t="s">
        <v>0</v>
      </c>
      <c r="B145" s="36">
        <f>B8+B13+B16+B42+B68+B136+B92</f>
        <v>1040883.3599999999</v>
      </c>
      <c r="C145" s="37"/>
      <c r="D145" s="77"/>
      <c r="E145" s="25"/>
    </row>
    <row r="146" spans="1:5" s="22" customFormat="1" ht="28.15" customHeight="1" x14ac:dyDescent="0.25">
      <c r="A146" s="183" t="s">
        <v>25</v>
      </c>
      <c r="B146" s="183"/>
      <c r="C146" s="183"/>
      <c r="D146" s="184"/>
      <c r="E146" s="25"/>
    </row>
    <row r="147" spans="1:5" s="22" customFormat="1" ht="28.15" customHeight="1" x14ac:dyDescent="0.25">
      <c r="A147" s="53" t="s">
        <v>8</v>
      </c>
      <c r="B147" s="33">
        <f>B148</f>
        <v>-17231.88</v>
      </c>
      <c r="C147" s="75"/>
      <c r="D147" s="75"/>
      <c r="E147" s="25"/>
    </row>
    <row r="148" spans="1:5" s="22" customFormat="1" ht="54" customHeight="1" x14ac:dyDescent="0.25">
      <c r="A148" s="113" t="s">
        <v>15</v>
      </c>
      <c r="B148" s="76">
        <f>B149</f>
        <v>-17231.88</v>
      </c>
      <c r="C148" s="78"/>
      <c r="D148" s="78"/>
      <c r="E148" s="25"/>
    </row>
    <row r="149" spans="1:5" s="116" customFormat="1" ht="128.25" customHeight="1" x14ac:dyDescent="0.25">
      <c r="A149" s="88" t="s">
        <v>134</v>
      </c>
      <c r="B149" s="114">
        <v>-17231.88</v>
      </c>
      <c r="C149" s="40"/>
      <c r="D149" s="169" t="s">
        <v>178</v>
      </c>
      <c r="E149" s="115"/>
    </row>
    <row r="150" spans="1:5" s="22" customFormat="1" ht="25.15" customHeight="1" x14ac:dyDescent="0.25">
      <c r="A150" s="35" t="s">
        <v>0</v>
      </c>
      <c r="B150" s="36">
        <f>B147</f>
        <v>-17231.88</v>
      </c>
      <c r="C150" s="37"/>
      <c r="D150" s="77"/>
      <c r="E150" s="25"/>
    </row>
    <row r="151" spans="1:5" ht="39" customHeight="1" x14ac:dyDescent="0.25">
      <c r="A151" s="35" t="s">
        <v>12</v>
      </c>
      <c r="B151" s="36">
        <f>B145+B150</f>
        <v>1023651.4799999999</v>
      </c>
      <c r="C151" s="37"/>
      <c r="D151" s="77"/>
    </row>
    <row r="152" spans="1:5" x14ac:dyDescent="0.25">
      <c r="A152" s="23"/>
      <c r="B152" s="24"/>
    </row>
  </sheetData>
  <customSheetViews>
    <customSheetView guid="{F59AD919-7FD1-4BB0-B86D-264A895B1B9E}" scale="60" showPageBreaks="1" fitToPage="1" printArea="1" view="pageBreakPreview">
      <pane xSplit="1" ySplit="4" topLeftCell="B63" activePane="bottomRight" state="frozen"/>
      <selection pane="bottomRight" activeCell="D67" sqref="D67"/>
      <rowBreaks count="2" manualBreakCount="2">
        <brk id="45" max="3" man="1"/>
        <brk id="57" max="3" man="1"/>
      </rowBreaks>
      <pageMargins left="0.78740157480314965" right="0.78740157480314965" top="0.74803149606299213" bottom="0.39370078740157483" header="0.39370078740157483" footer="0"/>
      <printOptions horizontalCentered="1"/>
      <pageSetup paperSize="9" scale="39" firstPageNumber="5" fitToHeight="10" orientation="landscape" useFirstPageNumber="1" r:id="rId1"/>
      <headerFooter>
        <oddHeader>&amp;C&amp;P</oddHeader>
      </headerFooter>
    </customSheetView>
    <customSheetView guid="{2D3D08B4-F1A7-4138-B102-6B6CEB6CB6B0}" scale="60" showPageBreaks="1" fitToPage="1">
      <pane xSplit="2" ySplit="5" topLeftCell="C54" activePane="bottomRight" state="frozen"/>
      <selection pane="bottomRight" activeCell="C56" sqref="C56:C58"/>
      <colBreaks count="1" manualBreakCount="1">
        <brk id="4" max="1048575" man="1"/>
      </colBreaks>
      <pageMargins left="1.1811023622047245" right="0.39370078740157483" top="0.78740157480314965" bottom="0.78740157480314965" header="0.39370078740157483" footer="0"/>
      <pageSetup paperSize="9" scale="32" fitToHeight="10" orientation="landscape" useFirstPageNumber="1" r:id="rId2"/>
      <headerFooter>
        <oddHeader>&amp;C&amp;"Times New Roman,обычный"&amp;14&amp;P</oddHeader>
      </headerFooter>
    </customSheetView>
    <customSheetView guid="{D8163073-459B-4CC1-A84A-17AEAE2E4AA8}" scale="90" showPageBreaks="1" fitToPage="1">
      <pane xSplit="2" ySplit="5" topLeftCell="C105" activePane="bottomRight" state="frozen"/>
      <selection pane="bottomRight" activeCell="A97" sqref="A97:XFD97"/>
      <colBreaks count="1" manualBreakCount="1">
        <brk id="4" max="1048575" man="1"/>
      </colBreaks>
      <pageMargins left="1.1811023622047245" right="0.39370078740157483" top="0.78740157480314965" bottom="0.78740157480314965" header="0.39370078740157483" footer="0"/>
      <pageSetup paperSize="9" scale="37" fitToHeight="10" orientation="landscape" useFirstPageNumber="1" r:id="rId3"/>
      <headerFooter>
        <oddHeader>&amp;C&amp;"Times New Roman,обычный"&amp;14&amp;P</oddHeader>
      </headerFooter>
    </customSheetView>
    <customSheetView guid="{6534CE37-72FC-43CD-938E-9C2B8BA655A2}" scale="70" showPageBreaks="1" printArea="1" view="pageBreakPreview">
      <selection activeCell="A34" sqref="A34:D34"/>
      <rowBreaks count="1" manualBreakCount="1">
        <brk id="31" max="3" man="1"/>
      </rowBreaks>
      <colBreaks count="1" manualBreakCount="1">
        <brk id="5" max="1048575" man="1"/>
      </colBreaks>
      <pageMargins left="0.78740157480314965" right="0.78740157480314965" top="1.1811023622047245" bottom="0.59055118110236227" header="0.39370078740157483" footer="0"/>
      <pageSetup paperSize="9" scale="38" fitToHeight="0" orientation="landscape" useFirstPageNumber="1" r:id="rId4"/>
      <headerFooter>
        <oddHeader>&amp;C&amp;"Times New Roman,обычный"&amp;14&amp;P</oddHeader>
      </headerFooter>
    </customSheetView>
    <customSheetView guid="{677A1C2C-215F-4102-BEBC-58D3B87647DE}" scale="60" showPageBreaks="1">
      <pane xSplit="2" ySplit="5" topLeftCell="C42" activePane="bottomRight" state="frozen"/>
      <selection pane="bottomRight" activeCell="A44" sqref="A44"/>
      <colBreaks count="1" manualBreakCount="1">
        <brk id="5" max="1048575" man="1"/>
      </colBreaks>
      <pageMargins left="0" right="0" top="0.78740157480314965" bottom="0.59055118110236227" header="0.39370078740157483" footer="0"/>
      <pageSetup paperSize="9" scale="43" orientation="landscape" useFirstPageNumber="1" r:id="rId5"/>
      <headerFooter>
        <oddHeader>&amp;C&amp;"Times New Roman,обычный"&amp;14&amp;P</oddHeader>
      </headerFooter>
    </customSheetView>
    <customSheetView guid="{F1845C8C-E450-491E-87F6-3A3ADFD87BBB}" scale="60" showPageBreaks="1">
      <pane xSplit="2" ySplit="5" topLeftCell="C43" activePane="bottomRight" state="frozen"/>
      <selection pane="bottomRight" activeCell="A50" sqref="A50:XFD50"/>
      <colBreaks count="1" manualBreakCount="1">
        <brk id="5" max="1048575" man="1"/>
      </colBreaks>
      <pageMargins left="0.27559055118110237" right="0.23622047244094491" top="0.78740157480314965" bottom="0.31496062992125984" header="0.6692913385826772" footer="0"/>
      <pageSetup paperSize="9" scale="45" fitToHeight="10" orientation="landscape" useFirstPageNumber="1" r:id="rId6"/>
      <headerFooter>
        <oddHeader>&amp;C&amp;"Times New Roman,обычный"&amp;14&amp;P</oddHeader>
      </headerFooter>
    </customSheetView>
    <customSheetView guid="{1BEF2181-BC0A-4660-9AC3-A3A3AEFDA285}" scale="65" printArea="1">
      <pane xSplit="2" ySplit="4" topLeftCell="C50" activePane="bottomRight" state="frozen"/>
      <selection pane="bottomRight" activeCell="B68" sqref="B68"/>
      <colBreaks count="1" manualBreakCount="1">
        <brk id="5" max="1048575" man="1"/>
      </colBreaks>
      <pageMargins left="0" right="0" top="0.55118110236220474" bottom="0.15748031496062992" header="0.39370078740157483" footer="0"/>
      <printOptions horizontalCentered="1"/>
      <pageSetup paperSize="9" scale="50" orientation="landscape" r:id="rId7"/>
    </customSheetView>
    <customSheetView guid="{0ABDCBE0-789A-48C1-9B84-1C1A82B9604B}" scale="80" showPageBreaks="1" printArea="1">
      <pane xSplit="2" ySplit="4" topLeftCell="C21" activePane="bottomRight" state="frozen"/>
      <selection pane="bottomRight" activeCell="B28" sqref="B28"/>
      <colBreaks count="1" manualBreakCount="1">
        <brk id="5" max="1048575" man="1"/>
      </colBreaks>
      <pageMargins left="0" right="0" top="0.55118110236220474" bottom="0.15748031496062992" header="0.39370078740157483" footer="0"/>
      <printOptions horizontalCentered="1"/>
      <pageSetup paperSize="9" scale="50" orientation="landscape" r:id="rId8"/>
    </customSheetView>
    <customSheetView guid="{5F0F2925-4F64-41C1-B986-29C5EDB3CF4C}" scale="60" printArea="1">
      <pane xSplit="2" ySplit="4" topLeftCell="C50" activePane="bottomRight" state="frozen"/>
      <selection pane="bottomRight" activeCell="E63" sqref="E63"/>
      <colBreaks count="1" manualBreakCount="1">
        <brk id="5" max="1048575" man="1"/>
      </colBreaks>
      <pageMargins left="0" right="0" top="0.55118110236220474" bottom="0.15748031496062992" header="0.39370078740157483" footer="0"/>
      <printOptions horizontalCentered="1"/>
      <pageSetup paperSize="9" scale="50" orientation="landscape" r:id="rId9"/>
    </customSheetView>
    <customSheetView guid="{BC1DE83E-639E-483B-8415-9C0564827C30}" scale="80" showPageBreaks="1" printArea="1">
      <pane xSplit="2" ySplit="5" topLeftCell="C19" activePane="bottomRight" state="frozen"/>
      <selection pane="bottomRight" activeCell="D24" sqref="D24"/>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0"/>
      <headerFooter>
        <oddHeader>&amp;C&amp;"Times New Roman,обычный"&amp;14&amp;P</oddHeader>
      </headerFooter>
    </customSheetView>
    <customSheetView guid="{58EA18CC-91E9-4FF5-A1BC-86C89561BEAB}" scale="70" showPageBreaks="1" printArea="1" topLeftCell="A4">
      <pane xSplit="2" ySplit="3" topLeftCell="E31" activePane="bottomRight" state="frozen"/>
      <selection pane="bottomRight" activeCell="E34" sqref="E34"/>
      <colBreaks count="1" manualBreakCount="1">
        <brk id="5" max="1048575" man="1"/>
      </colBreaks>
      <pageMargins left="0" right="0" top="0.78740157480314965" bottom="0.39370078740157483" header="0.39370078740157483" footer="0"/>
      <printOptions horizontalCentered="1"/>
      <pageSetup paperSize="9" scale="50" orientation="landscape" useFirstPageNumber="1" r:id="rId11"/>
    </customSheetView>
    <customSheetView guid="{13DF3E3E-0023-47B3-BAF6-5BC4F0B04656}" scale="56" showPageBreaks="1" printArea="1" topLeftCell="B1">
      <selection activeCell="E59" sqref="E59"/>
      <colBreaks count="1" manualBreakCount="1">
        <brk id="5" max="1048575" man="1"/>
      </colBreaks>
      <pageMargins left="0" right="0" top="0.55118110236220474" bottom="0.15748031496062992" header="0.39370078740157483" footer="0"/>
      <printOptions horizontalCentered="1"/>
      <pageSetup paperSize="9" scale="50" orientation="landscape" r:id="rId12"/>
    </customSheetView>
    <customSheetView guid="{AF030647-8264-4336-A0BC-EB17CF61641D}" scale="65" showPageBreaks="1" printArea="1">
      <pane xSplit="2" ySplit="4" topLeftCell="C32" activePane="bottomRight" state="frozen"/>
      <selection pane="bottomRight" activeCell="D40" sqref="D40:E40"/>
      <colBreaks count="1" manualBreakCount="1">
        <brk id="5" max="1048575" man="1"/>
      </colBreaks>
      <pageMargins left="0" right="0" top="0.55118110236220474" bottom="0.15748031496062992" header="0.39370078740157483" footer="0"/>
      <printOptions horizontalCentered="1"/>
      <pageSetup paperSize="9" scale="50" orientation="landscape" r:id="rId13"/>
    </customSheetView>
    <customSheetView guid="{58A50FC9-6F17-43B0-B0C0-903F08D6B6CB}" scale="56" showPageBreaks="1" printArea="1" hiddenRows="1" topLeftCell="A4">
      <pane xSplit="2" ySplit="2" topLeftCell="C6" activePane="bottomRight" state="frozen"/>
      <selection pane="bottomRight" activeCell="B6" sqref="B6"/>
      <colBreaks count="1" manualBreakCount="1">
        <brk id="5" max="1048575" man="1"/>
      </colBreaks>
      <pageMargins left="0" right="0" top="0.78740157480314965" bottom="0.59055118110236227" header="0.39370078740157483" footer="0"/>
      <printOptions horizontalCentered="1"/>
      <pageSetup paperSize="9" scale="50" orientation="landscape" useFirstPageNumber="1" r:id="rId14"/>
      <headerFooter>
        <oddHeader>&amp;C&amp;"Times New Roman,обычный"&amp;14&amp;P</oddHeader>
      </headerFooter>
    </customSheetView>
    <customSheetView guid="{9E1457AD-2F1E-40DE-98F3-31869029BCA4}" scale="60" showPageBreaks="1" printArea="1">
      <pane xSplit="2" ySplit="4" topLeftCell="C24" activePane="bottomRight" state="frozen"/>
      <selection pane="bottomRight" activeCell="C21" sqref="C21"/>
      <colBreaks count="1" manualBreakCount="1">
        <brk id="5" max="1048575" man="1"/>
      </colBreaks>
      <pageMargins left="0" right="0" top="0.55118110236220474" bottom="0.15748031496062992" header="0.39370078740157483" footer="0"/>
      <printOptions horizontalCentered="1"/>
      <pageSetup paperSize="9" scale="50" orientation="landscape" r:id="rId15"/>
    </customSheetView>
    <customSheetView guid="{31EBE298-72ED-49A3-88F5-87F98A6F238B}" scale="70" showPageBreaks="1">
      <pane xSplit="1" ySplit="4" topLeftCell="B14" activePane="bottomRight" state="frozen"/>
      <selection pane="bottomRight" activeCell="D17" sqref="D17"/>
      <pageMargins left="0.78740157480314965" right="0.78740157480314965" top="1.1811023622047245" bottom="0.39370078740157483" header="0.39370078740157483" footer="0"/>
      <printOptions horizontalCentered="1"/>
      <pageSetup paperSize="9" scale="65" orientation="landscape" useFirstPageNumber="1" r:id="rId16"/>
    </customSheetView>
    <customSheetView guid="{74B37B9C-2526-431A-B55C-D4A4048B8181}" scale="55" showPageBreaks="1">
      <pane xSplit="2" ySplit="5" topLeftCell="C27" activePane="bottomRight" state="frozen"/>
      <selection pane="bottomRight" activeCell="D32" sqref="D32"/>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17"/>
      <headerFooter>
        <oddHeader>&amp;C&amp;"Times New Roman,обычный"&amp;14&amp;P</oddHeader>
      </headerFooter>
    </customSheetView>
    <customSheetView guid="{9D807E20-0DCE-4079-B453-713D96B99B15}" scale="60" showPageBreaks="1" fitToPage="1">
      <pane xSplit="2" ySplit="5" topLeftCell="C15" activePane="bottomRight" state="frozen"/>
      <selection pane="bottomRight" activeCell="C16" sqref="C16"/>
      <colBreaks count="1" manualBreakCount="1">
        <brk id="5" max="1048575" man="1"/>
      </colBreaks>
      <pageMargins left="1.1811023622047245" right="0.39370078740157483" top="0.78740157480314965" bottom="0.78740157480314965" header="0.39370078740157483" footer="0"/>
      <pageSetup paperSize="9" scale="35" fitToHeight="10" orientation="landscape" useFirstPageNumber="1" r:id="rId18"/>
      <headerFooter>
        <oddHeader>&amp;C&amp;"Times New Roman,обычный"&amp;14&amp;P</oddHeader>
      </headerFooter>
    </customSheetView>
    <customSheetView guid="{54D3BCF1-2C0B-42E0-B856-B74ED4DD1A00}" scale="70" showPageBreaks="1" printArea="1">
      <pane xSplit="1" ySplit="4" topLeftCell="B5" activePane="bottomRight" state="frozen"/>
      <selection pane="bottomRight" activeCell="D10" sqref="D10"/>
      <colBreaks count="1" manualBreakCount="1">
        <brk id="4" max="1048575" man="1"/>
      </colBreaks>
      <pageMargins left="0.78740157480314965" right="0.78740157480314965" top="1.1811023622047245" bottom="0.39370078740157483" header="0.39370078740157483" footer="0"/>
      <printOptions horizontalCentered="1"/>
      <pageSetup paperSize="9" scale="40" orientation="landscape" useFirstPageNumber="1" r:id="rId19"/>
    </customSheetView>
    <customSheetView guid="{13AB9109-ECCD-4FB1-9737-3D62B4E7DB8F}" scale="70" showPageBreaks="1">
      <pane xSplit="2" ySplit="5" topLeftCell="C15" activePane="bottomRight" state="frozen"/>
      <selection pane="bottomRight" activeCell="C18" sqref="C18"/>
      <colBreaks count="1" manualBreakCount="1">
        <brk id="5" max="1048575" man="1"/>
      </colBreaks>
      <pageMargins left="0.78740157480314965" right="0.78740157480314965" top="1.1811023622047245" bottom="0.59055118110236227" header="0.39370078740157483" footer="0"/>
      <pageSetup paperSize="9" scale="40" fitToHeight="0" orientation="landscape" useFirstPageNumber="1" r:id="rId20"/>
      <headerFooter>
        <oddHeader>&amp;C&amp;"Times New Roman,обычный"&amp;14&amp;P</oddHeader>
      </headerFooter>
    </customSheetView>
    <customSheetView guid="{386467DA-AE54-48DD-A0C0-0F29318F2700}" scale="60" showPageBreaks="1" fitToPage="1">
      <pane xSplit="1" ySplit="4" topLeftCell="B5" activePane="bottomRight" state="frozen"/>
      <selection pane="bottomRight" activeCell="C24" sqref="C24"/>
      <pageMargins left="1.1811023622047245" right="0.39370078740157483" top="0.78740157480314965" bottom="0.78740157480314965" header="0.39370078740157483" footer="0"/>
      <printOptions horizontalCentered="1"/>
      <pageSetup paperSize="9" scale="36" fitToHeight="10" orientation="landscape" useFirstPageNumber="1" r:id="rId21"/>
    </customSheetView>
    <customSheetView guid="{0F22DF55-A5BA-47E9-8393-9C83F3558F7B}" scale="71" showPageBreaks="1" printArea="1" view="pageBreakPreview">
      <pane xSplit="2" ySplit="5" topLeftCell="C137" activePane="bottomRight" state="frozen"/>
      <selection pane="bottomRight" activeCell="D143" sqref="D143"/>
      <colBreaks count="1" manualBreakCount="1">
        <brk id="4" max="1048575" man="1"/>
      </colBreaks>
      <pageMargins left="0.6692913385826772" right="0" top="0.51181102362204722" bottom="0.15748031496062992" header="0.39370078740157483" footer="0"/>
      <pageSetup paperSize="8" scale="28" fitToHeight="5" orientation="landscape" r:id="rId22"/>
      <headerFooter differentFirst="1">
        <oddHeader>&amp;C&amp;"Times New Roman,обычный"&amp;14&amp;P</oddHeader>
      </headerFooter>
    </customSheetView>
    <customSheetView guid="{DCA91301-5B54-4759-973D-532AD1A8E537}" scale="50" showPageBreaks="1" fitToPage="1">
      <pane xSplit="1" ySplit="4" topLeftCell="B14" activePane="bottomRight" state="frozen"/>
      <selection pane="bottomRight" activeCell="B17" sqref="B17"/>
      <pageMargins left="1.1811023622047245" right="0.39370078740157483" top="0.78740157480314965" bottom="0.78740157480314965" header="0.39370078740157483" footer="0"/>
      <printOptions horizontalCentered="1"/>
      <pageSetup paperSize="9" scale="10" fitToHeight="10" orientation="landscape" useFirstPageNumber="1" r:id="rId23"/>
    </customSheetView>
    <customSheetView guid="{C970CA83-32AE-4431-A484-D39AFCC7C600}" scale="50" showPageBreaks="1" fitToPage="1">
      <pane xSplit="2" ySplit="5" topLeftCell="C23" activePane="bottomRight" state="frozen"/>
      <selection pane="bottomRight" activeCell="B142" sqref="B142"/>
      <colBreaks count="1" manualBreakCount="1">
        <brk id="4" max="1048575" man="1"/>
      </colBreaks>
      <pageMargins left="1.1811023622047245" right="0.39370078740157483" top="0.78740157480314965" bottom="0.78740157480314965" header="0.39370078740157483" footer="0"/>
      <pageSetup paperSize="9" scale="33" fitToHeight="10" orientation="landscape" useFirstPageNumber="1" r:id="rId24"/>
      <headerFooter>
        <oddHeader>&amp;C&amp;"Times New Roman,обычный"&amp;14&amp;P</oddHeader>
      </headerFooter>
    </customSheetView>
    <customSheetView guid="{B0F5B057-653B-4F95-BADE-41F17396D177}" scale="60" showPageBreaks="1" fitToPage="1">
      <pane xSplit="1" ySplit="4" topLeftCell="B23" activePane="bottomRight" state="frozen"/>
      <selection pane="bottomRight" activeCell="D26" sqref="D25:D26"/>
      <pageMargins left="1.1811023622047245" right="0.39370078740157483" top="0.78740157480314965" bottom="0.78740157480314965" header="0.39370078740157483" footer="0"/>
      <printOptions horizontalCentered="1"/>
      <pageSetup paperSize="9" scale="27" fitToHeight="10" orientation="landscape" useFirstPageNumber="1" r:id="rId25"/>
    </customSheetView>
    <customSheetView guid="{260387B0-B1F3-4AAF-947E-15E02CF4B4A4}" scale="50" showPageBreaks="1" fitToPage="1" printArea="1" view="pageBreakPreview">
      <pane xSplit="1" ySplit="4" topLeftCell="B80" activePane="bottomRight" state="frozen"/>
      <selection pane="bottomRight" activeCell="D83" sqref="D83"/>
      <pageMargins left="0.78740157480314965" right="0.78740157480314965" top="0.74803149606299213" bottom="0.39370078740157483" header="0.15748031496062992" footer="0.35433070866141736"/>
      <printOptions horizontalCentered="1"/>
      <pageSetup paperSize="8" scale="39" fitToHeight="0" orientation="portrait" useFirstPageNumber="1" r:id="rId26"/>
    </customSheetView>
    <customSheetView guid="{7AAF5922-39F8-4282-B83D-A48B18C8B156}" scale="70" showPageBreaks="1" fitToPage="1" printArea="1" view="pageBreakPreview">
      <pane xSplit="1" ySplit="4" topLeftCell="D96" activePane="bottomRight" state="frozen"/>
      <selection pane="bottomRight" activeCell="D97" sqref="D97"/>
      <pageMargins left="0.78740157480314965" right="0.78740157480314965" top="0.74803149606299213" bottom="0.39370078740157483" header="0.15748031496062992" footer="0.35433070866141736"/>
      <printOptions horizontalCentered="1"/>
      <pageSetup paperSize="8" scale="39" fitToHeight="0" orientation="portrait" useFirstPageNumber="1" r:id="rId27"/>
    </customSheetView>
    <customSheetView guid="{D963C193-9B68-47A7-AFD2-A31FAC2CD833}" scale="65" showPageBreaks="1" fitToPage="1">
      <pane xSplit="2" ySplit="5" topLeftCell="C101" activePane="bottomRight" state="frozen"/>
      <selection pane="bottomRight" activeCell="C103" sqref="C103:C105"/>
      <colBreaks count="1" manualBreakCount="1">
        <brk id="4" max="1048575" man="1"/>
      </colBreaks>
      <pageMargins left="1.1811023622047245" right="0.39370078740157483" top="0.78740157480314965" bottom="0.78740157480314965" header="0.39370078740157483" footer="0"/>
      <pageSetup paperSize="9" scale="27" fitToHeight="10" orientation="landscape" useFirstPageNumber="1" r:id="rId28"/>
      <headerFooter>
        <oddHeader>&amp;C&amp;"Times New Roman,обычный"&amp;14&amp;P</oddHeader>
      </headerFooter>
    </customSheetView>
    <customSheetView guid="{D67D0B2C-3E73-4124-8533-50B50CCB7689}" scale="60" showPageBreaks="1">
      <pane xSplit="2" ySplit="5" topLeftCell="C135" activePane="bottomRight" state="frozen"/>
      <selection pane="bottomRight" activeCell="A141" sqref="A141"/>
      <pageMargins left="0.47244094488188981" right="0" top="0.70866141732283472" bottom="0.55118110236220474" header="0.51181102362204722" footer="0"/>
      <pageSetup paperSize="8" scale="10" orientation="landscape" useFirstPageNumber="1" r:id="rId29"/>
      <headerFooter>
        <oddHeader>&amp;C&amp;"Times New Roman,обычный"&amp;14&amp;P</oddHeader>
      </headerFooter>
    </customSheetView>
    <customSheetView guid="{C05F61D9-2CE1-4F8D-A59F-231C44DC7E34}" scale="63" showPageBreaks="1" printArea="1" view="pageBreakPreview">
      <pane xSplit="2" ySplit="5" topLeftCell="C49" activePane="bottomRight" state="frozen"/>
      <selection pane="bottomRight" activeCell="D50" sqref="D50"/>
      <colBreaks count="1" manualBreakCount="1">
        <brk id="4" max="1048575" man="1"/>
      </colBreaks>
      <pageMargins left="0.6692913385826772" right="0" top="0.51181102362204722" bottom="0.15748031496062992" header="0.39370078740157483" footer="0"/>
      <pageSetup paperSize="8" scale="48" fitToHeight="5" orientation="landscape" r:id="rId30"/>
      <headerFooter differentFirst="1">
        <oddHeader>&amp;C&amp;"Times New Roman,обычный"&amp;14&amp;P</oddHeader>
      </headerFooter>
    </customSheetView>
    <customSheetView guid="{8ADB82F7-BC94-4A32-9680-8CFBAC1E956D}" scale="71" showPageBreaks="1" fitToPage="1">
      <pane xSplit="1" ySplit="4" topLeftCell="B14" activePane="bottomRight" state="frozen"/>
      <selection pane="bottomRight" activeCell="A15" sqref="A15"/>
      <pageMargins left="0.16" right="0.16" top="0.22" bottom="0.16" header="0.39370078740157483" footer="0"/>
      <printOptions horizontalCentered="1"/>
      <pageSetup paperSize="9" scale="40" fitToHeight="50" orientation="landscape" useFirstPageNumber="1" r:id="rId31"/>
    </customSheetView>
    <customSheetView guid="{E6F5D563-72F7-4B76-A0D3-D57D74D01F2C}" scale="70" showPageBreaks="1" fitToPage="1" printArea="1" view="pageBreakPreview">
      <pane xSplit="2" ySplit="5" topLeftCell="C137" activePane="bottomRight" state="frozen"/>
      <selection pane="bottomRight" activeCell="D140" sqref="D140"/>
      <colBreaks count="1" manualBreakCount="1">
        <brk id="4" max="1048575" man="1"/>
      </colBreaks>
      <pageMargins left="0.6692913385826772" right="0" top="0.78740157480314965" bottom="0.59055118110236227" header="0.39370078740157483" footer="0"/>
      <pageSetup paperSize="8" scale="35" fitToHeight="5" orientation="portrait" r:id="rId32"/>
      <headerFooter differentFirst="1">
        <oddHeader>&amp;C&amp;"Times New Roman,обычный"&amp;14&amp;P</oddHeader>
      </headerFooter>
    </customSheetView>
    <customSheetView guid="{C4F1229C-F644-49BB-B399-CB0E66F0A536}" scale="71" showPageBreaks="1" printArea="1" view="pageBreakPreview">
      <pane xSplit="1" ySplit="4" topLeftCell="B145" activePane="bottomRight" state="frozen"/>
      <selection pane="bottomRight" activeCell="C166" sqref="C166"/>
      <rowBreaks count="3" manualBreakCount="3">
        <brk id="41" max="3" man="1"/>
        <brk id="53" max="3" man="1"/>
        <brk id="65" max="3" man="1"/>
      </rowBreaks>
      <pageMargins left="0.78740157480314965" right="0.78740157480314965" top="0.74803149606299213" bottom="0.39370078740157483" header="0.39370078740157483" footer="0"/>
      <printOptions horizontalCentered="1"/>
      <pageSetup paperSize="9" scale="29" firstPageNumber="5" fitToHeight="10" orientation="landscape" useFirstPageNumber="1" r:id="rId33"/>
      <headerFooter>
        <oddHeader>&amp;C&amp;P</oddHeader>
      </headerFooter>
    </customSheetView>
  </customSheetViews>
  <mergeCells count="34">
    <mergeCell ref="A60:A61"/>
    <mergeCell ref="A55:A58"/>
    <mergeCell ref="C56:C58"/>
    <mergeCell ref="A46:A51"/>
    <mergeCell ref="A1:D1"/>
    <mergeCell ref="A2:D2"/>
    <mergeCell ref="A7:D7"/>
    <mergeCell ref="A6:D6"/>
    <mergeCell ref="A30:A31"/>
    <mergeCell ref="A25:A26"/>
    <mergeCell ref="C25:C26"/>
    <mergeCell ref="C19:C22"/>
    <mergeCell ref="D19:D22"/>
    <mergeCell ref="A146:D146"/>
    <mergeCell ref="A33:A35"/>
    <mergeCell ref="C46:C50"/>
    <mergeCell ref="A73:A78"/>
    <mergeCell ref="A79:A82"/>
    <mergeCell ref="A83:A86"/>
    <mergeCell ref="A111:A122"/>
    <mergeCell ref="C128:C130"/>
    <mergeCell ref="D128:D131"/>
    <mergeCell ref="A95:A99"/>
    <mergeCell ref="A101:A105"/>
    <mergeCell ref="A106:A107"/>
    <mergeCell ref="A108:A110"/>
    <mergeCell ref="C113:C121"/>
    <mergeCell ref="C71:C72"/>
    <mergeCell ref="D71:D72"/>
    <mergeCell ref="C74:C77"/>
    <mergeCell ref="C79:C82"/>
    <mergeCell ref="C84:C85"/>
    <mergeCell ref="C103:C105"/>
    <mergeCell ref="C98:C99"/>
  </mergeCells>
  <printOptions horizontalCentered="1"/>
  <pageMargins left="0.62992125984251968" right="0.39370078740157483" top="0.39370078740157483" bottom="0.39370078740157483" header="0.27559055118110237" footer="0"/>
  <pageSetup paperSize="9" scale="41" firstPageNumber="14" fitToHeight="25" orientation="landscape" useFirstPageNumber="1" r:id="rId34"/>
  <headerFooter>
    <oddHeader>&amp;C&amp;P</oddHeader>
  </headerFooter>
  <rowBreaks count="1" manualBreakCount="1">
    <brk id="91"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tabSelected="1" zoomScale="50" zoomScaleNormal="73" workbookViewId="0">
      <selection activeCell="D39" sqref="D39"/>
    </sheetView>
  </sheetViews>
  <sheetFormatPr defaultColWidth="9.140625" defaultRowHeight="15" x14ac:dyDescent="0.25"/>
  <cols>
    <col min="1" max="1" width="92.5703125" style="91" customWidth="1"/>
    <col min="2" max="2" width="26.28515625" style="91" customWidth="1"/>
    <col min="3" max="3" width="104.5703125" style="91" customWidth="1"/>
    <col min="4" max="4" width="103.42578125" style="91" customWidth="1"/>
    <col min="5" max="16384" width="9.140625" style="91"/>
  </cols>
  <sheetData>
    <row r="1" spans="1:5" ht="27" customHeight="1" x14ac:dyDescent="0.25">
      <c r="A1" s="231" t="s">
        <v>1</v>
      </c>
      <c r="B1" s="231"/>
      <c r="C1" s="231"/>
      <c r="D1" s="231"/>
    </row>
    <row r="2" spans="1:5" ht="22.5" x14ac:dyDescent="0.25">
      <c r="A2" s="232" t="s">
        <v>32</v>
      </c>
      <c r="B2" s="232"/>
      <c r="C2" s="232"/>
      <c r="D2" s="232"/>
    </row>
    <row r="3" spans="1:5" ht="18.75" x14ac:dyDescent="0.25">
      <c r="A3" s="155"/>
      <c r="B3" s="156"/>
      <c r="C3" s="157"/>
      <c r="D3" s="158" t="s">
        <v>2</v>
      </c>
    </row>
    <row r="4" spans="1:5" ht="82.5" customHeight="1" x14ac:dyDescent="0.25">
      <c r="A4" s="159" t="s">
        <v>9</v>
      </c>
      <c r="B4" s="160" t="s">
        <v>115</v>
      </c>
      <c r="C4" s="160" t="s">
        <v>3</v>
      </c>
      <c r="D4" s="159" t="s">
        <v>4</v>
      </c>
    </row>
    <row r="5" spans="1:5" ht="15.75" x14ac:dyDescent="0.25">
      <c r="A5" s="161">
        <v>1</v>
      </c>
      <c r="B5" s="162">
        <v>2</v>
      </c>
      <c r="C5" s="162">
        <v>3</v>
      </c>
      <c r="D5" s="161">
        <v>4</v>
      </c>
    </row>
    <row r="6" spans="1:5" ht="33.75" customHeight="1" x14ac:dyDescent="0.25">
      <c r="A6" s="233" t="s">
        <v>29</v>
      </c>
      <c r="B6" s="234"/>
      <c r="C6" s="234"/>
      <c r="D6" s="235"/>
    </row>
    <row r="7" spans="1:5" s="92" customFormat="1" ht="32.25" customHeight="1" x14ac:dyDescent="0.25">
      <c r="A7" s="236" t="s">
        <v>17</v>
      </c>
      <c r="B7" s="236"/>
      <c r="C7" s="236"/>
      <c r="D7" s="236"/>
    </row>
    <row r="8" spans="1:5" s="39" customFormat="1" ht="42" customHeight="1" x14ac:dyDescent="0.25">
      <c r="A8" s="32" t="s">
        <v>10</v>
      </c>
      <c r="B8" s="31">
        <f>B11+B9</f>
        <v>0</v>
      </c>
      <c r="C8" s="17"/>
      <c r="D8" s="56"/>
    </row>
    <row r="9" spans="1:5" s="39" customFormat="1" ht="42" customHeight="1" x14ac:dyDescent="0.25">
      <c r="A9" s="110" t="s">
        <v>62</v>
      </c>
      <c r="B9" s="21">
        <f>B10</f>
        <v>-30000</v>
      </c>
      <c r="C9" s="110"/>
      <c r="D9" s="52"/>
    </row>
    <row r="10" spans="1:5" s="39" customFormat="1" ht="72" customHeight="1" x14ac:dyDescent="0.25">
      <c r="A10" s="163" t="s">
        <v>144</v>
      </c>
      <c r="B10" s="108">
        <v>-30000</v>
      </c>
      <c r="C10" s="110"/>
      <c r="D10" s="52" t="s">
        <v>180</v>
      </c>
    </row>
    <row r="11" spans="1:5" s="20" customFormat="1" ht="27" customHeight="1" x14ac:dyDescent="0.25">
      <c r="A11" s="94" t="s">
        <v>21</v>
      </c>
      <c r="B11" s="63">
        <f>B13</f>
        <v>30000</v>
      </c>
      <c r="C11" s="41"/>
      <c r="D11" s="68"/>
    </row>
    <row r="12" spans="1:5" s="20" customFormat="1" ht="27" customHeight="1" x14ac:dyDescent="0.25">
      <c r="A12" s="94" t="s">
        <v>33</v>
      </c>
      <c r="B12" s="63">
        <f>B13</f>
        <v>30000</v>
      </c>
      <c r="C12" s="41"/>
      <c r="D12" s="68"/>
    </row>
    <row r="13" spans="1:5" s="39" customFormat="1" ht="51" customHeight="1" x14ac:dyDescent="0.25">
      <c r="A13" s="95" t="s">
        <v>35</v>
      </c>
      <c r="B13" s="74">
        <v>30000</v>
      </c>
      <c r="C13" s="52"/>
      <c r="D13" s="38" t="s">
        <v>181</v>
      </c>
    </row>
    <row r="14" spans="1:5" s="22" customFormat="1" ht="30" customHeight="1" x14ac:dyDescent="0.25">
      <c r="A14" s="35" t="s">
        <v>0</v>
      </c>
      <c r="B14" s="36">
        <f>B8</f>
        <v>0</v>
      </c>
      <c r="C14" s="37"/>
      <c r="D14" s="77"/>
      <c r="E14" s="25"/>
    </row>
    <row r="15" spans="1:5" s="164" customFormat="1" ht="36.75" customHeight="1" x14ac:dyDescent="0.25">
      <c r="A15" s="35" t="s">
        <v>27</v>
      </c>
      <c r="B15" s="36">
        <f>B14</f>
        <v>0</v>
      </c>
      <c r="C15" s="37"/>
      <c r="D15" s="77"/>
    </row>
  </sheetData>
  <customSheetViews>
    <customSheetView guid="{F59AD919-7FD1-4BB0-B86D-264A895B1B9E}" scale="50">
      <selection activeCell="A18" sqref="A18"/>
      <pageMargins left="0.7" right="0.7" top="0.75" bottom="0.75" header="0.3" footer="0.3"/>
    </customSheetView>
    <customSheetView guid="{2D3D08B4-F1A7-4138-B102-6B6CEB6CB6B0}" scale="60">
      <selection activeCell="A20" sqref="A20"/>
      <pageMargins left="0.7" right="0.7" top="0.75" bottom="0.75" header="0.3" footer="0.3"/>
      <pageSetup paperSize="9" orientation="portrait" verticalDpi="0" r:id="rId1"/>
    </customSheetView>
    <customSheetView guid="{D8163073-459B-4CC1-A84A-17AEAE2E4AA8}" scale="80" topLeftCell="A6">
      <selection activeCell="A16" sqref="A16:XFD20"/>
      <pageMargins left="0.7" right="0.7" top="0.75" bottom="0.75" header="0.3" footer="0.3"/>
    </customSheetView>
    <customSheetView guid="{0F22DF55-A5BA-47E9-8393-9C83F3558F7B}" scale="50" fitToPage="1">
      <selection activeCell="A24" sqref="A24"/>
      <pageMargins left="0.33" right="0.2" top="0.74803149606299213" bottom="0.74803149606299213" header="0.31496062992125984" footer="0.31496062992125984"/>
      <pageSetup paperSize="9" scale="43" orientation="landscape" r:id="rId2"/>
    </customSheetView>
    <customSheetView guid="{DCA91301-5B54-4759-973D-532AD1A8E537}" scale="50">
      <selection activeCell="B27" sqref="B27"/>
      <pageMargins left="0.7" right="0.7" top="0.75" bottom="0.75" header="0.3" footer="0.3"/>
    </customSheetView>
    <customSheetView guid="{C970CA83-32AE-4431-A484-D39AFCC7C600}" scale="50" showPageBreaks="1" fitToPage="1">
      <selection activeCell="B13" sqref="B13"/>
      <pageMargins left="0.7" right="0.7" top="0.75" bottom="0.75" header="0.3" footer="0.3"/>
      <pageSetup paperSize="9" scale="40" orientation="landscape" verticalDpi="0" r:id="rId3"/>
    </customSheetView>
    <customSheetView guid="{B0F5B057-653B-4F95-BADE-41F17396D177}" scale="50">
      <selection activeCell="A9" sqref="A9:XFD9"/>
      <pageMargins left="0.7" right="0.7" top="0.75" bottom="0.75" header="0.3" footer="0.3"/>
    </customSheetView>
    <customSheetView guid="{260387B0-B1F3-4AAF-947E-15E02CF4B4A4}" scale="50" fitToPage="1">
      <selection activeCell="A23" sqref="A23"/>
      <pageMargins left="0.7" right="0.7" top="0.75" bottom="0.75" header="0.3" footer="0.3"/>
      <pageSetup paperSize="9" scale="40" fitToHeight="0" orientation="landscape" verticalDpi="0" r:id="rId4"/>
    </customSheetView>
    <customSheetView guid="{7AAF5922-39F8-4282-B83D-A48B18C8B156}" scale="50" showPageBreaks="1" fitToPage="1">
      <selection activeCell="A23" sqref="A23"/>
      <pageMargins left="0.7" right="0.7" top="0.75" bottom="0.75" header="0.3" footer="0.3"/>
      <pageSetup paperSize="9" scale="40" fitToHeight="0" orientation="landscape" verticalDpi="0" r:id="rId5"/>
    </customSheetView>
    <customSheetView guid="{D963C193-9B68-47A7-AFD2-A31FAC2CD833}" scale="73" topLeftCell="A2">
      <selection activeCell="F14" sqref="F14"/>
      <pageMargins left="0.7" right="0.7" top="0.75" bottom="0.75" header="0.3" footer="0.3"/>
    </customSheetView>
    <customSheetView guid="{D67D0B2C-3E73-4124-8533-50B50CCB7689}" scale="50">
      <selection activeCell="D28" sqref="D28"/>
      <pageMargins left="0.7" right="0.7" top="0.75" bottom="0.75" header="0.3" footer="0.3"/>
    </customSheetView>
    <customSheetView guid="{C05F61D9-2CE1-4F8D-A59F-231C44DC7E34}" scale="50" fitToPage="1">
      <selection activeCell="A24" sqref="A24:D24"/>
      <pageMargins left="0.33" right="0.2" top="0.74803149606299213" bottom="0.74803149606299213" header="0.31496062992125984" footer="0.31496062992125984"/>
      <pageSetup paperSize="9" scale="43" orientation="landscape" r:id="rId6"/>
    </customSheetView>
    <customSheetView guid="{8ADB82F7-BC94-4A32-9680-8CFBAC1E956D}" scale="50" fitToPage="1">
      <selection activeCell="A23" sqref="A23"/>
      <pageMargins left="0.7" right="0.7" top="0.75" bottom="0.75" header="0.3" footer="0.3"/>
      <pageSetup paperSize="9" scale="40" fitToHeight="0" orientation="landscape" verticalDpi="0" r:id="rId7"/>
    </customSheetView>
    <customSheetView guid="{E6F5D563-72F7-4B76-A0D3-D57D74D01F2C}" scale="50">
      <selection activeCell="B27" sqref="B27"/>
      <pageMargins left="0.7" right="0.7" top="0.75" bottom="0.75" header="0.3" footer="0.3"/>
    </customSheetView>
    <customSheetView guid="{C4F1229C-F644-49BB-B399-CB0E66F0A536}" scale="50">
      <selection activeCell="B27" sqref="B27"/>
      <pageMargins left="0.7" right="0.7" top="0.75" bottom="0.75" header="0.3" footer="0.3"/>
    </customSheetView>
  </customSheetViews>
  <mergeCells count="4">
    <mergeCell ref="A1:D1"/>
    <mergeCell ref="A2:D2"/>
    <mergeCell ref="A6:D6"/>
    <mergeCell ref="A7:D7"/>
  </mergeCells>
  <pageMargins left="0.70866141732283472" right="0.43307086614173229" top="0.74803149606299213" bottom="0.74803149606299213" header="0.31496062992125984" footer="0.31496062992125984"/>
  <pageSetup paperSize="9" scale="41" firstPageNumber="27" orientation="landscape" useFirstPageNumber="1" verticalDpi="0" r:id="rId8"/>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vt:lpstr>
      <vt:lpstr>2025</vt:lpstr>
      <vt:lpstr>'2024'!Заголовки_для_печати</vt:lpstr>
      <vt:lpstr>'2024'!Область_печати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Кожапенко Ольга Александровна</dc:creator>
  <cp:lastModifiedBy>Бессмертных Людмила Александровна</cp:lastModifiedBy>
  <cp:lastPrinted>2024-09-13T10:21:15Z</cp:lastPrinted>
  <dcterms:created xsi:type="dcterms:W3CDTF">2012-06-07T09:58:45Z</dcterms:created>
  <dcterms:modified xsi:type="dcterms:W3CDTF">2024-09-13T10:24:34Z</dcterms:modified>
</cp:coreProperties>
</file>