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60" activeTab="0"/>
  </bookViews>
  <sheets>
    <sheet name="01.07.2019" sheetId="1" r:id="rId1"/>
  </sheets>
  <definedNames>
    <definedName name="_xlnm.Print_Titles" localSheetId="0">'01.07.2019'!$6:$6</definedName>
  </definedNames>
  <calcPr fullCalcOnLoad="1"/>
</workbook>
</file>

<file path=xl/sharedStrings.xml><?xml version="1.0" encoding="utf-8"?>
<sst xmlns="http://schemas.openxmlformats.org/spreadsheetml/2006/main" count="121" uniqueCount="121">
  <si>
    <t>КБК</t>
  </si>
  <si>
    <t>Наименование кода доходов</t>
  </si>
  <si>
    <t>182 1 01 02000 01 0000 110</t>
  </si>
  <si>
    <t xml:space="preserve">Налог на доходы физических лиц </t>
  </si>
  <si>
    <t>000 1 05 00000 00 0000 000</t>
  </si>
  <si>
    <t>Налоги на совокупный доход</t>
  </si>
  <si>
    <t>182 1 05 01000 00 0000 110</t>
  </si>
  <si>
    <t>Налог, взимаемый в связи с применением упрощенной системы налогообложения</t>
  </si>
  <si>
    <t>182 1 05 02000 02 0000 110</t>
  </si>
  <si>
    <t xml:space="preserve">Единый налог на вмененный доход для отдельных видов деятельности </t>
  </si>
  <si>
    <t>182 1 05 03000 01 0000 110</t>
  </si>
  <si>
    <t>000 1 06 00000 00 0000 000</t>
  </si>
  <si>
    <t>Налоги на имущество</t>
  </si>
  <si>
    <t>182 1 06 01020 04 0000 110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</si>
  <si>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</si>
  <si>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182 1 06 06000 00 0000 110</t>
  </si>
  <si>
    <t>Земельный налог</t>
  </si>
  <si>
    <t>000 1 08 00000 00 0000 000</t>
  </si>
  <si>
    <t>Государственная пошлина</t>
  </si>
  <si>
    <t>000 1 09 00000 00 0000 000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</si>
  <si>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</si>
  <si>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</si>
  <si>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</si>
  <si>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040 1 11 05012 04 0000 120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</si>
  <si>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</si>
  <si>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</si>
  <si>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040 1 11 05034 04 0000 120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</si>
  <si>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</si>
  <si>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</si>
  <si>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</si>
  <si>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</si>
  <si>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000 1 13 00000 00 0000 000</t>
  </si>
  <si>
    <t>Прочие доходы от оказания платных услуг (работ) получателями средств бюджетов городских округов</t>
  </si>
  <si>
    <t>Прочие доходы от компенсации затрат бюджетов городских округов</t>
  </si>
  <si>
    <t>000 1 14 00000 00 0000 000</t>
  </si>
  <si>
    <t>040 1 14 01040 04 0000 410</t>
  </si>
  <si>
    <t>Доходы от продажи квартир, находящихся в собственности городских округов</t>
  </si>
  <si>
    <t>040 1 14 06012 04 0000 430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</si>
  <si>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</si>
  <si>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</si>
  <si>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</si>
  <si>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000 1 17 00000 00 0000 000</t>
  </si>
  <si>
    <t>Невыясненные поступления, зачисляемые в бюджеты городских округов</t>
  </si>
  <si>
    <t>Прочие неналоговые доходы бюджетов городских округов</t>
  </si>
  <si>
    <t>000 2 00 00000 00 0000 000</t>
  </si>
  <si>
    <t xml:space="preserve">Безвозмездные поступления </t>
  </si>
  <si>
    <t>Иные межбюджетные трансферты</t>
  </si>
  <si>
    <t>Прочие безвозмездные поступления</t>
  </si>
  <si>
    <t>Прочие безвозмездные поступления в бюджеты городских округов</t>
  </si>
  <si>
    <t>Единый сельскохозяйственный налог</t>
  </si>
  <si>
    <t xml:space="preserve">Задолженность и перерасчеты по отмененным налогам, сборам и иным обязательным платежам 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</si>
  <si>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</si>
  <si>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048 1 12 01000 01 0000 120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</si>
  <si>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</si>
  <si>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</si>
  <si>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неналоговые доходы</t>
  </si>
  <si>
    <t>Субсидии бюджетам бюджетной системы  Российской Федерации (межбюджетные субсидии)</t>
  </si>
  <si>
    <t>ВСЕГО ДОХОДОВ</t>
  </si>
  <si>
    <t>ИСПОЛНЕНИЕ</t>
  </si>
  <si>
    <t>тыс. рублей</t>
  </si>
  <si>
    <t xml:space="preserve">000 2 19 00000 00 0000 000 </t>
  </si>
  <si>
    <t>Возврат остатков субсидий, субвенций и иных межбюджетных трансфертов, имеющих целевое назначение, прошлых лет</t>
  </si>
  <si>
    <t>000 2 02 00000 00 0000 000</t>
  </si>
  <si>
    <t>Доходы от сдачи в аренду имущества, составляющего казну городских округов (за исключением земельных участков)</t>
  </si>
  <si>
    <t>000 1 03 00000 00 0000 000</t>
  </si>
  <si>
    <t>Налоги на товары (работы, услуги), реализуемые на территории Российской Федерации</t>
  </si>
  <si>
    <t>100 1 03 02000 01 0000 110</t>
  </si>
  <si>
    <t xml:space="preserve">Акцизы по подакцизным товарам (продукции), производимым на территории Российской Федерации </t>
  </si>
  <si>
    <t>182 1 05 04000 02 0000 110</t>
  </si>
  <si>
    <t>000 2 07 00000 00 0000 000</t>
  </si>
  <si>
    <t xml:space="preserve">Налог, взимаемый в связи с применением патентной системы налогообложения 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</si>
  <si>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 автономных учреждений)</t>
  </si>
  <si>
    <t>040 1 14 02043 04 0000 410</t>
  </si>
  <si>
    <t>040 1 11 09044 04 0000 120</t>
  </si>
  <si>
    <t>040 1 11 07014 04 0000 120</t>
  </si>
  <si>
    <t>040 1 11 01040 04 0000 120</t>
  </si>
  <si>
    <t>040 1 11 05024 04 0000 120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</si>
  <si>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</si>
  <si>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</si>
  <si>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040 1 11 05312 04 0000 120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</si>
  <si>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</si>
  <si>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000 1 13 01994 04 0000 130</t>
  </si>
  <si>
    <t>Доходы, поступающие в порядке возмещения расходов, понесенных в связи с эксплуатацией имущества городских округов</t>
  </si>
  <si>
    <t>000 1 17 01040 04 0000 180</t>
  </si>
  <si>
    <t>Безвозмездные поступления от других бюджетов бюджетной системы Российской Федерации</t>
  </si>
  <si>
    <t>000 1 17 05040 04 0000 180</t>
  </si>
  <si>
    <t>Возврат прочих остатков субсидий,  субвенций  и иных межбюджетных трансфертов, имеющих целевое назначение, прошлых лет из бюджетов городских округов</t>
  </si>
  <si>
    <t>040 1 13 02064 04 0000 130</t>
  </si>
  <si>
    <t>000 1 13 02994 04 0000 130</t>
  </si>
  <si>
    <t>000 1 11 05074 04 0000 120</t>
  </si>
  <si>
    <t>040 1 14 02043 04 0000 440</t>
  </si>
  <si>
    <t>040 1 14 06312 04 0000 430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</si>
  <si>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</si>
  <si>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% исполнения к утверждённому плану 2019 года</t>
  </si>
  <si>
    <t>Утверждено по бюджету на 2019 год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</si>
  <si>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</si>
  <si>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оказания платных услуг и компенсации затрат государства</t>
  </si>
  <si>
    <t>050 2 02 10000 00 0000 150</t>
  </si>
  <si>
    <t>050 2 02 20000 00 0000 150</t>
  </si>
  <si>
    <t>050 2 02 30000 00 0000 150</t>
  </si>
  <si>
    <t>050 2 02 40000 00 0000 150</t>
  </si>
  <si>
    <t xml:space="preserve">050 2 19 60010 04 0000 150 </t>
  </si>
  <si>
    <t>050 2 07 04050 04 0000 150</t>
  </si>
  <si>
    <t>000 2 18 00000 00 0000 000</t>
  </si>
  <si>
    <t xml:space="preserve"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  </t>
  </si>
  <si>
    <t>050 2 18 0000 04 0000 150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</si>
  <si>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возвратав организациями остатков субсидий прошлых лет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</si>
  <si>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</si>
  <si>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050 2 08 04000 04 0000 150</t>
  </si>
  <si>
    <t>000 2 08 00000 00 0000 000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</si>
  <si>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</si>
  <si>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НАЛОГОВЫЕ ДОХОДЫ</t>
  </si>
  <si>
    <t>НЕНАЛОГОВЫЕ ДОХОДЫ</t>
  </si>
  <si>
    <t>Приложение 1</t>
  </si>
  <si>
    <t xml:space="preserve"> НАЛОГОВЫЕ И НЕНАЛОГОВЫЕ ДОХОДЫ </t>
  </si>
  <si>
    <t>бюджета города Нижневартовска по доходам на 01.07.2019.</t>
  </si>
  <si>
    <t>План на 1 полугодие  2019 года</t>
  </si>
  <si>
    <t>Фактическое исполнение на 1.07.2019 года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</si>
  <si>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</si>
  <si>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040 1 14 02042 04 0000 410</t>
  </si>
  <si>
    <t>% исполнения к плану            1 полугодия 2019 года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</si>
</sst>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\.00\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d/m/yy;@"/>
    <numFmt numFmtId="181" formatCode="#,##0.00000"/>
    <numFmt numFmtId="182" formatCode="#,##0.0000"/>
    <numFmt numFmtId="183" formatCode="#,##0.000000"/>
    <numFmt numFmtId="184" formatCode="0.0"/>
    <numFmt numFmtId="185" formatCode="#,##0.0"/>
    <numFmt numFmtId="186" formatCode="#,##0.00;[Red]\-#,##0.00"/>
    <numFmt numFmtId="187" formatCode="#,##0.000;[Red]\-#,##0.000"/>
    <numFmt numFmtId="188" formatCode="#,##0.00;[Red]\-#,##0.00;0.00"/>
    <numFmt numFmtId="189" formatCode="000000000"/>
    <numFmt numFmtId="190" formatCode="00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0" fillId="33" borderId="0" xfId="0" applyFill="1" applyAlignment="1">
      <alignment/>
    </xf>
    <xf numFmtId="0" fontId="42" fillId="0" borderId="0" xfId="0" applyFont="1" applyAlignment="1">
      <alignment horizontal="center"/>
    </xf>
    <xf numFmtId="0" fontId="42" fillId="0" borderId="10" xfId="0" applyNumberFormat="1" applyFont="1" applyBorder="1" applyAlignment="1">
      <alignment horizontal="right"/>
    </xf>
    <xf numFmtId="0" fontId="42" fillId="0" borderId="11" xfId="0" applyNumberFormat="1" applyFont="1" applyBorder="1" applyAlignment="1">
      <alignment horizontal="justify" wrapText="1"/>
    </xf>
    <xf numFmtId="49" fontId="43" fillId="0" borderId="11" xfId="0" applyNumberFormat="1" applyFont="1" applyBorder="1" applyAlignment="1">
      <alignment horizontal="center" vertical="center" wrapText="1"/>
    </xf>
    <xf numFmtId="49" fontId="43" fillId="34" borderId="11" xfId="0" applyNumberFormat="1" applyFont="1" applyFill="1" applyBorder="1" applyAlignment="1">
      <alignment horizontal="center" vertical="center" wrapText="1"/>
    </xf>
    <xf numFmtId="49" fontId="43" fillId="33" borderId="11" xfId="0" applyNumberFormat="1" applyFont="1" applyFill="1" applyBorder="1" applyAlignment="1">
      <alignment horizontal="center" vertical="center" wrapText="1"/>
    </xf>
    <xf numFmtId="0" fontId="42" fillId="34" borderId="10" xfId="0" applyNumberFormat="1" applyFont="1" applyFill="1" applyBorder="1" applyAlignment="1">
      <alignment/>
    </xf>
    <xf numFmtId="0" fontId="43" fillId="34" borderId="11" xfId="0" applyNumberFormat="1" applyFont="1" applyFill="1" applyBorder="1" applyAlignment="1">
      <alignment horizontal="justify" wrapText="1"/>
    </xf>
    <xf numFmtId="4" fontId="43" fillId="34" borderId="11" xfId="0" applyNumberFormat="1" applyFont="1" applyFill="1" applyBorder="1" applyAlignment="1">
      <alignment horizontal="center" vertical="center" wrapText="1"/>
    </xf>
    <xf numFmtId="4" fontId="42" fillId="33" borderId="11" xfId="0" applyNumberFormat="1" applyFont="1" applyFill="1" applyBorder="1" applyAlignment="1">
      <alignment horizontal="center" vertical="center" wrapText="1"/>
    </xf>
    <xf numFmtId="0" fontId="43" fillId="34" borderId="10" xfId="0" applyNumberFormat="1" applyFont="1" applyFill="1" applyBorder="1" applyAlignment="1">
      <alignment horizontal="right"/>
    </xf>
    <xf numFmtId="0" fontId="42" fillId="0" borderId="11" xfId="0" applyFont="1" applyBorder="1" applyAlignment="1">
      <alignment horizontal="justify" wrapText="1"/>
    </xf>
    <xf numFmtId="0" fontId="42" fillId="0" borderId="11" xfId="0" applyFont="1" applyBorder="1" applyAlignment="1">
      <alignment horizontal="right"/>
    </xf>
    <xf numFmtId="0" fontId="43" fillId="34" borderId="11" xfId="0" applyFont="1" applyFill="1" applyBorder="1" applyAlignment="1">
      <alignment horizontal="right"/>
    </xf>
    <xf numFmtId="0" fontId="43" fillId="34" borderId="11" xfId="0" applyFont="1" applyFill="1" applyBorder="1" applyAlignment="1">
      <alignment horizontal="justify" wrapText="1"/>
    </xf>
    <xf numFmtId="0" fontId="43" fillId="0" borderId="11" xfId="0" applyFont="1" applyBorder="1" applyAlignment="1">
      <alignment horizontal="right"/>
    </xf>
    <xf numFmtId="0" fontId="43" fillId="0" borderId="11" xfId="0" applyFont="1" applyBorder="1" applyAlignment="1">
      <alignment horizontal="justify" wrapText="1"/>
    </xf>
    <xf numFmtId="4" fontId="43" fillId="33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right"/>
    </xf>
    <xf numFmtId="0" fontId="3" fillId="0" borderId="11" xfId="0" applyFont="1" applyBorder="1" applyAlignment="1">
      <alignment horizontal="justify" wrapText="1"/>
    </xf>
    <xf numFmtId="0" fontId="2" fillId="34" borderId="11" xfId="0" applyFont="1" applyFill="1" applyBorder="1" applyAlignment="1">
      <alignment horizontal="right"/>
    </xf>
    <xf numFmtId="0" fontId="0" fillId="0" borderId="0" xfId="0" applyAlignment="1">
      <alignment/>
    </xf>
    <xf numFmtId="0" fontId="3" fillId="33" borderId="11" xfId="0" applyFont="1" applyFill="1" applyBorder="1" applyAlignment="1">
      <alignment horizontal="right"/>
    </xf>
    <xf numFmtId="0" fontId="42" fillId="33" borderId="11" xfId="0" applyFont="1" applyFill="1" applyBorder="1" applyAlignment="1">
      <alignment horizontal="justify" wrapText="1"/>
    </xf>
    <xf numFmtId="0" fontId="43" fillId="34" borderId="12" xfId="0" applyFont="1" applyFill="1" applyBorder="1" applyAlignment="1">
      <alignment horizontal="justify" wrapText="1"/>
    </xf>
    <xf numFmtId="0" fontId="3" fillId="0" borderId="13" xfId="0" applyFont="1" applyBorder="1" applyAlignment="1">
      <alignment horizontal="right"/>
    </xf>
    <xf numFmtId="2" fontId="2" fillId="35" borderId="14" xfId="0" applyNumberFormat="1" applyFont="1" applyFill="1" applyBorder="1" applyAlignment="1">
      <alignment horizontal="right" vertical="center" wrapText="1"/>
    </xf>
    <xf numFmtId="0" fontId="42" fillId="0" borderId="13" xfId="0" applyFont="1" applyBorder="1" applyAlignment="1">
      <alignment horizontal="justify" wrapText="1"/>
    </xf>
    <xf numFmtId="49" fontId="2" fillId="34" borderId="11" xfId="0" applyNumberFormat="1" applyFont="1" applyFill="1" applyBorder="1" applyAlignment="1">
      <alignment horizontal="justify" vertical="center" wrapText="1"/>
    </xf>
    <xf numFmtId="49" fontId="3" fillId="0" borderId="11" xfId="0" applyNumberFormat="1" applyFont="1" applyFill="1" applyBorder="1" applyAlignment="1">
      <alignment horizontal="justify" vertical="center" wrapText="1"/>
    </xf>
    <xf numFmtId="2" fontId="3" fillId="0" borderId="11" xfId="0" applyNumberFormat="1" applyFont="1" applyFill="1" applyBorder="1" applyAlignment="1">
      <alignment horizontal="right" vertical="center" wrapText="1"/>
    </xf>
    <xf numFmtId="0" fontId="42" fillId="33" borderId="10" xfId="0" applyNumberFormat="1" applyFont="1" applyFill="1" applyBorder="1" applyAlignment="1">
      <alignment/>
    </xf>
    <xf numFmtId="0" fontId="43" fillId="33" borderId="10" xfId="0" applyNumberFormat="1" applyFont="1" applyFill="1" applyBorder="1" applyAlignment="1">
      <alignment horizontal="right"/>
    </xf>
    <xf numFmtId="4" fontId="42" fillId="34" borderId="11" xfId="0" applyNumberFormat="1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center" vertical="center" wrapText="1"/>
    </xf>
    <xf numFmtId="4" fontId="43" fillId="34" borderId="15" xfId="0" applyNumberFormat="1" applyFont="1" applyFill="1" applyBorder="1" applyAlignment="1">
      <alignment horizontal="center" vertical="center" wrapText="1"/>
    </xf>
    <xf numFmtId="4" fontId="42" fillId="34" borderId="15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185" fontId="43" fillId="34" borderId="11" xfId="0" applyNumberFormat="1" applyFont="1" applyFill="1" applyBorder="1" applyAlignment="1">
      <alignment horizontal="center" vertical="center" wrapText="1"/>
    </xf>
    <xf numFmtId="185" fontId="43" fillId="33" borderId="11" xfId="0" applyNumberFormat="1" applyFont="1" applyFill="1" applyBorder="1" applyAlignment="1">
      <alignment horizontal="center" vertical="center" wrapText="1"/>
    </xf>
    <xf numFmtId="185" fontId="42" fillId="33" borderId="11" xfId="0" applyNumberFormat="1" applyFont="1" applyFill="1" applyBorder="1" applyAlignment="1">
      <alignment horizontal="center" vertical="center" wrapText="1"/>
    </xf>
    <xf numFmtId="0" fontId="43" fillId="33" borderId="11" xfId="0" applyNumberFormat="1" applyFont="1" applyFill="1" applyBorder="1" applyAlignment="1">
      <alignment horizontal="left" wrapText="1"/>
    </xf>
    <xf numFmtId="4" fontId="42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2" fillId="34" borderId="11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3" fillId="0" borderId="11" xfId="52" applyNumberFormat="1" applyFont="1" applyFill="1" applyBorder="1" applyAlignment="1" applyProtection="1">
      <alignment wrapText="1"/>
      <protection hidden="1"/>
    </xf>
    <xf numFmtId="0" fontId="3" fillId="0" borderId="16" xfId="52" applyNumberFormat="1" applyFont="1" applyFill="1" applyBorder="1" applyAlignment="1" applyProtection="1">
      <alignment horizontal="right" vertical="center" wrapText="1"/>
      <protection hidden="1"/>
    </xf>
    <xf numFmtId="4" fontId="42" fillId="0" borderId="11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185" fontId="42" fillId="0" borderId="11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tabSelected="1" zoomScale="80" zoomScaleNormal="80" zoomScalePageLayoutView="0" workbookViewId="0" topLeftCell="B43">
      <selection activeCell="I51" sqref="I51"/>
    </sheetView>
  </sheetViews>
  <sheetFormatPr defaultColWidth="9.140625" defaultRowHeight="15"/>
  <cols>
    <col min="1" max="1" width="34.00390625" style="0" customWidth="1"/>
    <col min="2" max="2" width="83.140625" style="0" customWidth="1"/>
    <col min="3" max="3" width="21.8515625" style="0" customWidth="1"/>
    <col min="4" max="4" width="18.28125" style="0" customWidth="1"/>
    <col min="5" max="5" width="17.8515625" style="0" customWidth="1"/>
    <col min="6" max="6" width="20.28125" style="0" customWidth="1"/>
    <col min="7" max="7" width="19.7109375" style="0" customWidth="1"/>
  </cols>
  <sheetData>
    <row r="1" s="25" customFormat="1" ht="15.75">
      <c r="G1" s="1" t="s">
        <v>113</v>
      </c>
    </row>
    <row r="2" spans="1:7" ht="18.75">
      <c r="A2" s="53" t="s">
        <v>58</v>
      </c>
      <c r="B2" s="53"/>
      <c r="C2" s="53"/>
      <c r="D2" s="53"/>
      <c r="E2" s="53"/>
      <c r="F2" s="53"/>
      <c r="G2" s="53"/>
    </row>
    <row r="3" spans="1:7" ht="18.75">
      <c r="A3" s="53" t="s">
        <v>115</v>
      </c>
      <c r="B3" s="53"/>
      <c r="C3" s="53"/>
      <c r="D3" s="53"/>
      <c r="E3" s="53"/>
      <c r="F3" s="53"/>
      <c r="G3" s="53"/>
    </row>
    <row r="4" spans="1:7" ht="15.75">
      <c r="A4" s="54"/>
      <c r="B4" s="54"/>
      <c r="C4" s="54"/>
      <c r="D4" s="54"/>
      <c r="E4" s="54"/>
      <c r="F4" s="54"/>
      <c r="G4" s="54"/>
    </row>
    <row r="5" spans="1:7" ht="18.75">
      <c r="A5" s="1"/>
      <c r="B5" s="1"/>
      <c r="C5" s="1"/>
      <c r="D5" s="1"/>
      <c r="F5" s="2"/>
      <c r="G5" s="4" t="s">
        <v>59</v>
      </c>
    </row>
    <row r="6" spans="1:7" ht="99.75" customHeight="1">
      <c r="A6" s="7" t="s">
        <v>0</v>
      </c>
      <c r="B6" s="7" t="s">
        <v>1</v>
      </c>
      <c r="C6" s="8" t="s">
        <v>94</v>
      </c>
      <c r="D6" s="9" t="s">
        <v>116</v>
      </c>
      <c r="E6" s="7" t="s">
        <v>117</v>
      </c>
      <c r="F6" s="7" t="s">
        <v>93</v>
      </c>
      <c r="G6" s="7" t="s">
        <v>120</v>
      </c>
    </row>
    <row r="7" spans="1:7" ht="27" customHeight="1">
      <c r="A7" s="10"/>
      <c r="B7" s="11" t="s">
        <v>114</v>
      </c>
      <c r="C7" s="12">
        <f>SUM(C8,C22)</f>
        <v>8307553.17</v>
      </c>
      <c r="D7" s="12">
        <f>SUM(D8,D22)</f>
        <v>3999917.41</v>
      </c>
      <c r="E7" s="12">
        <f>SUM(E8,E22)</f>
        <v>4113875.9899999998</v>
      </c>
      <c r="F7" s="42">
        <f aca="true" t="shared" si="0" ref="F7:F20">E7/C7*100</f>
        <v>49.519707016211605</v>
      </c>
      <c r="G7" s="42">
        <f aca="true" t="shared" si="1" ref="G7:G20">E7/D7*100</f>
        <v>102.84902332520909</v>
      </c>
    </row>
    <row r="8" spans="1:7" s="25" customFormat="1" ht="27" customHeight="1">
      <c r="A8" s="35"/>
      <c r="B8" s="45" t="s">
        <v>111</v>
      </c>
      <c r="C8" s="12">
        <f>SUM(C9,C10,C12,C17,C20)</f>
        <v>7395373.0200000005</v>
      </c>
      <c r="D8" s="21">
        <f>SUM(D9,D10,D12,D17,D20)</f>
        <v>3614730.21</v>
      </c>
      <c r="E8" s="21">
        <f>SUM(E9,E10,E12,E17,E20)</f>
        <v>3660258.15</v>
      </c>
      <c r="F8" s="43">
        <f t="shared" si="0"/>
        <v>49.493894900246694</v>
      </c>
      <c r="G8" s="43">
        <f t="shared" si="1"/>
        <v>101.25951142561203</v>
      </c>
    </row>
    <row r="9" spans="1:7" ht="30.75" customHeight="1">
      <c r="A9" s="5" t="s">
        <v>2</v>
      </c>
      <c r="B9" s="6" t="s">
        <v>3</v>
      </c>
      <c r="C9" s="37">
        <v>5839645.42</v>
      </c>
      <c r="D9" s="13">
        <v>2787897.92</v>
      </c>
      <c r="E9" s="46">
        <v>2801608.05</v>
      </c>
      <c r="F9" s="44">
        <f t="shared" si="0"/>
        <v>47.97565346013765</v>
      </c>
      <c r="G9" s="44">
        <f t="shared" si="1"/>
        <v>100.49177302732805</v>
      </c>
    </row>
    <row r="10" spans="1:7" ht="37.5">
      <c r="A10" s="14" t="s">
        <v>64</v>
      </c>
      <c r="B10" s="11" t="s">
        <v>65</v>
      </c>
      <c r="C10" s="12">
        <f>C11</f>
        <v>21135.3</v>
      </c>
      <c r="D10" s="12">
        <f>D11</f>
        <v>9937.29</v>
      </c>
      <c r="E10" s="12">
        <f>E11</f>
        <v>11014.27</v>
      </c>
      <c r="F10" s="42">
        <f t="shared" si="0"/>
        <v>52.113147199235414</v>
      </c>
      <c r="G10" s="42">
        <f t="shared" si="1"/>
        <v>110.83776361563362</v>
      </c>
    </row>
    <row r="11" spans="1:7" ht="37.5">
      <c r="A11" s="5" t="s">
        <v>66</v>
      </c>
      <c r="B11" s="6" t="s">
        <v>67</v>
      </c>
      <c r="C11" s="37">
        <v>21135.3</v>
      </c>
      <c r="D11" s="13">
        <v>9937.29</v>
      </c>
      <c r="E11" s="46">
        <v>11014.27</v>
      </c>
      <c r="F11" s="44">
        <f t="shared" si="0"/>
        <v>52.113147199235414</v>
      </c>
      <c r="G11" s="44">
        <f t="shared" si="1"/>
        <v>110.83776361563362</v>
      </c>
    </row>
    <row r="12" spans="1:7" ht="29.25" customHeight="1">
      <c r="A12" s="14" t="s">
        <v>4</v>
      </c>
      <c r="B12" s="11" t="s">
        <v>5</v>
      </c>
      <c r="C12" s="12">
        <f>SUM(C13:C16)</f>
        <v>1211056</v>
      </c>
      <c r="D12" s="12">
        <f>SUM(D13:D16)</f>
        <v>700518</v>
      </c>
      <c r="E12" s="12">
        <f>SUM(E13:E16)</f>
        <v>713746.2000000001</v>
      </c>
      <c r="F12" s="42">
        <f t="shared" si="0"/>
        <v>58.935854328784146</v>
      </c>
      <c r="G12" s="42">
        <f t="shared" si="1"/>
        <v>101.88834548148658</v>
      </c>
    </row>
    <row r="13" spans="1:7" ht="37.5">
      <c r="A13" s="5" t="s">
        <v>6</v>
      </c>
      <c r="B13" s="6" t="s">
        <v>7</v>
      </c>
      <c r="C13" s="37">
        <v>947920</v>
      </c>
      <c r="D13" s="13">
        <v>563000</v>
      </c>
      <c r="E13" s="46">
        <v>573865.96</v>
      </c>
      <c r="F13" s="44">
        <f t="shared" si="0"/>
        <v>60.5394927842012</v>
      </c>
      <c r="G13" s="44">
        <f t="shared" si="1"/>
        <v>101.9300106571936</v>
      </c>
    </row>
    <row r="14" spans="1:7" ht="27.75" customHeight="1">
      <c r="A14" s="5" t="s">
        <v>8</v>
      </c>
      <c r="B14" s="6" t="s">
        <v>9</v>
      </c>
      <c r="C14" s="37">
        <v>187200</v>
      </c>
      <c r="D14" s="13">
        <v>97500</v>
      </c>
      <c r="E14" s="47">
        <v>100416.53</v>
      </c>
      <c r="F14" s="44">
        <f t="shared" si="0"/>
        <v>53.641308760683756</v>
      </c>
      <c r="G14" s="44">
        <f t="shared" si="1"/>
        <v>102.99131282051282</v>
      </c>
    </row>
    <row r="15" spans="1:7" ht="24" customHeight="1">
      <c r="A15" s="5" t="s">
        <v>10</v>
      </c>
      <c r="B15" s="6" t="s">
        <v>49</v>
      </c>
      <c r="C15" s="37">
        <v>1286</v>
      </c>
      <c r="D15" s="13">
        <v>918</v>
      </c>
      <c r="E15" s="13">
        <v>1097.93</v>
      </c>
      <c r="F15" s="44">
        <f t="shared" si="0"/>
        <v>85.3755832037325</v>
      </c>
      <c r="G15" s="44">
        <f t="shared" si="1"/>
        <v>119.60021786492376</v>
      </c>
    </row>
    <row r="16" spans="1:7" ht="40.5" customHeight="1">
      <c r="A16" s="5" t="s">
        <v>68</v>
      </c>
      <c r="B16" s="6" t="s">
        <v>70</v>
      </c>
      <c r="C16" s="37">
        <v>74650</v>
      </c>
      <c r="D16" s="13">
        <v>39100</v>
      </c>
      <c r="E16" s="46">
        <v>38365.78</v>
      </c>
      <c r="F16" s="44">
        <f t="shared" si="0"/>
        <v>51.39421299397186</v>
      </c>
      <c r="G16" s="44">
        <f t="shared" si="1"/>
        <v>98.12219948849105</v>
      </c>
    </row>
    <row r="17" spans="1:7" ht="33.75" customHeight="1">
      <c r="A17" s="14" t="s">
        <v>11</v>
      </c>
      <c r="B17" s="11" t="s">
        <v>12</v>
      </c>
      <c r="C17" s="12">
        <f>SUM(C18:C19)</f>
        <v>279390.9</v>
      </c>
      <c r="D17" s="12">
        <f>SUM(D18:D19)</f>
        <v>94250</v>
      </c>
      <c r="E17" s="48">
        <f>SUM(E18:E19)</f>
        <v>110760.67</v>
      </c>
      <c r="F17" s="42">
        <f t="shared" si="0"/>
        <v>39.64362117735402</v>
      </c>
      <c r="G17" s="42">
        <f t="shared" si="1"/>
        <v>117.5179522546419</v>
      </c>
    </row>
    <row r="18" spans="1:7" ht="53.25" customHeight="1">
      <c r="A18" s="5" t="s">
        <v>13</v>
      </c>
      <c r="B18" s="6" t="s">
        <v>14</v>
      </c>
      <c r="C18" s="37">
        <v>108322.9</v>
      </c>
      <c r="D18" s="13">
        <v>12900</v>
      </c>
      <c r="E18" s="47">
        <v>19477.87</v>
      </c>
      <c r="F18" s="44">
        <f t="shared" si="0"/>
        <v>17.98130404558962</v>
      </c>
      <c r="G18" s="44">
        <f t="shared" si="1"/>
        <v>150.9912403100775</v>
      </c>
    </row>
    <row r="19" spans="1:7" ht="30" customHeight="1">
      <c r="A19" s="5" t="s">
        <v>15</v>
      </c>
      <c r="B19" s="6" t="s">
        <v>16</v>
      </c>
      <c r="C19" s="37">
        <v>171068</v>
      </c>
      <c r="D19" s="13">
        <v>81350</v>
      </c>
      <c r="E19" s="47">
        <v>91282.8</v>
      </c>
      <c r="F19" s="44">
        <f t="shared" si="0"/>
        <v>53.36053499193304</v>
      </c>
      <c r="G19" s="44">
        <f t="shared" si="1"/>
        <v>112.20995697602952</v>
      </c>
    </row>
    <row r="20" spans="1:7" ht="36.75" customHeight="1">
      <c r="A20" s="14" t="s">
        <v>17</v>
      </c>
      <c r="B20" s="11" t="s">
        <v>18</v>
      </c>
      <c r="C20" s="12">
        <v>44145.4</v>
      </c>
      <c r="D20" s="12">
        <v>22127</v>
      </c>
      <c r="E20" s="48">
        <v>23128.96</v>
      </c>
      <c r="F20" s="42">
        <f t="shared" si="0"/>
        <v>52.39268417547468</v>
      </c>
      <c r="G20" s="42">
        <f t="shared" si="1"/>
        <v>104.52822343742938</v>
      </c>
    </row>
    <row r="21" spans="1:7" ht="37.5">
      <c r="A21" s="14" t="s">
        <v>19</v>
      </c>
      <c r="B21" s="11" t="s">
        <v>50</v>
      </c>
      <c r="C21" s="12">
        <v>0</v>
      </c>
      <c r="D21" s="12">
        <v>0</v>
      </c>
      <c r="E21" s="12">
        <v>0</v>
      </c>
      <c r="F21" s="42">
        <v>0</v>
      </c>
      <c r="G21" s="42">
        <v>0</v>
      </c>
    </row>
    <row r="22" spans="1:7" s="3" customFormat="1" ht="27.75" customHeight="1">
      <c r="A22" s="36"/>
      <c r="B22" s="45" t="s">
        <v>112</v>
      </c>
      <c r="C22" s="12">
        <f>SUM(C23,C32,C34,C38,C45,C46)</f>
        <v>912180.1499999999</v>
      </c>
      <c r="D22" s="21">
        <f>SUM(D23,D32,D34,D38,D45,D46)</f>
        <v>385187.2</v>
      </c>
      <c r="E22" s="21">
        <f>SUM(E23,E32,E34,E38,E45,E46)</f>
        <v>453617.83999999997</v>
      </c>
      <c r="F22" s="43">
        <f aca="true" t="shared" si="2" ref="F22:F29">E22/C22*100</f>
        <v>49.728975137202895</v>
      </c>
      <c r="G22" s="43">
        <f aca="true" t="shared" si="3" ref="G22:G28">E22/D22*100</f>
        <v>117.76555399556369</v>
      </c>
    </row>
    <row r="23" spans="1:7" ht="37.5">
      <c r="A23" s="14" t="s">
        <v>20</v>
      </c>
      <c r="B23" s="11" t="s">
        <v>21</v>
      </c>
      <c r="C23" s="12">
        <f>SUM(C24:C31)</f>
        <v>716189.57</v>
      </c>
      <c r="D23" s="12">
        <f>SUM(D24:D31)</f>
        <v>238443.46</v>
      </c>
      <c r="E23" s="12">
        <f>SUM(E24:E31)</f>
        <v>281665.83999999997</v>
      </c>
      <c r="F23" s="42">
        <f t="shared" si="2"/>
        <v>39.328391783197844</v>
      </c>
      <c r="G23" s="42">
        <f t="shared" si="3"/>
        <v>118.1268884455879</v>
      </c>
    </row>
    <row r="24" spans="1:7" ht="60.75" customHeight="1">
      <c r="A24" s="5" t="s">
        <v>75</v>
      </c>
      <c r="B24" s="6" t="s">
        <v>22</v>
      </c>
      <c r="C24" s="37">
        <v>4562.86</v>
      </c>
      <c r="D24" s="52">
        <v>4562.86</v>
      </c>
      <c r="E24" s="46">
        <v>3960.31</v>
      </c>
      <c r="F24" s="44">
        <f t="shared" si="2"/>
        <v>86.79446662838659</v>
      </c>
      <c r="G24" s="44">
        <f t="shared" si="3"/>
        <v>86.79446662838659</v>
      </c>
    </row>
    <row r="25" spans="1:7" ht="94.5" customHeight="1">
      <c r="A25" s="5" t="s">
        <v>23</v>
      </c>
      <c r="B25" s="6" t="s">
        <v>24</v>
      </c>
      <c r="C25" s="37">
        <v>610000</v>
      </c>
      <c r="D25" s="13">
        <v>185000</v>
      </c>
      <c r="E25" s="46">
        <v>227190.27</v>
      </c>
      <c r="F25" s="44">
        <f t="shared" si="2"/>
        <v>37.24430655737705</v>
      </c>
      <c r="G25" s="44">
        <f t="shared" si="3"/>
        <v>122.80555135135134</v>
      </c>
    </row>
    <row r="26" spans="1:7" ht="72.75" customHeight="1">
      <c r="A26" s="5" t="s">
        <v>76</v>
      </c>
      <c r="B26" s="6" t="s">
        <v>25</v>
      </c>
      <c r="C26" s="37">
        <v>1000</v>
      </c>
      <c r="D26" s="13">
        <v>250</v>
      </c>
      <c r="E26" s="46">
        <v>390.03</v>
      </c>
      <c r="F26" s="44">
        <f t="shared" si="2"/>
        <v>39.003</v>
      </c>
      <c r="G26" s="44">
        <f t="shared" si="3"/>
        <v>156.012</v>
      </c>
    </row>
    <row r="27" spans="1:7" ht="75">
      <c r="A27" s="5" t="s">
        <v>26</v>
      </c>
      <c r="B27" s="6" t="s">
        <v>71</v>
      </c>
      <c r="C27" s="37">
        <v>1604.9</v>
      </c>
      <c r="D27" s="13">
        <v>802.45</v>
      </c>
      <c r="E27" s="46">
        <v>810.69</v>
      </c>
      <c r="F27" s="44">
        <f t="shared" si="2"/>
        <v>50.513427627889584</v>
      </c>
      <c r="G27" s="44">
        <f t="shared" si="3"/>
        <v>101.02685525577917</v>
      </c>
    </row>
    <row r="28" spans="1:7" ht="39" customHeight="1">
      <c r="A28" s="5" t="s">
        <v>89</v>
      </c>
      <c r="B28" s="15" t="s">
        <v>63</v>
      </c>
      <c r="C28" s="37">
        <v>79228.71</v>
      </c>
      <c r="D28" s="13">
        <v>36686</v>
      </c>
      <c r="E28" s="46">
        <v>36379</v>
      </c>
      <c r="F28" s="44">
        <f t="shared" si="2"/>
        <v>45.916436099994556</v>
      </c>
      <c r="G28" s="44">
        <f t="shared" si="3"/>
        <v>99.16316851114867</v>
      </c>
    </row>
    <row r="29" spans="1:7" ht="111.75" customHeight="1">
      <c r="A29" s="5" t="s">
        <v>79</v>
      </c>
      <c r="B29" s="15" t="s">
        <v>80</v>
      </c>
      <c r="C29" s="37">
        <v>1.5</v>
      </c>
      <c r="D29" s="13">
        <v>0</v>
      </c>
      <c r="E29" s="46">
        <v>1.54</v>
      </c>
      <c r="F29" s="44">
        <f t="shared" si="2"/>
        <v>102.66666666666666</v>
      </c>
      <c r="G29" s="44">
        <v>0</v>
      </c>
    </row>
    <row r="30" spans="1:7" ht="56.25">
      <c r="A30" s="5" t="s">
        <v>74</v>
      </c>
      <c r="B30" s="6" t="s">
        <v>27</v>
      </c>
      <c r="C30" s="37">
        <v>6142.15</v>
      </c>
      <c r="D30" s="13">
        <v>6142.15</v>
      </c>
      <c r="E30" s="46">
        <v>6142.15</v>
      </c>
      <c r="F30" s="44">
        <f aca="true" t="shared" si="4" ref="F30:F37">E30/C30*100</f>
        <v>100</v>
      </c>
      <c r="G30" s="44">
        <f>E30/D30*100</f>
        <v>100</v>
      </c>
    </row>
    <row r="31" spans="1:7" ht="93.75">
      <c r="A31" s="5" t="s">
        <v>73</v>
      </c>
      <c r="B31" s="6" t="s">
        <v>51</v>
      </c>
      <c r="C31" s="37">
        <v>13649.45</v>
      </c>
      <c r="D31" s="13">
        <v>5000</v>
      </c>
      <c r="E31" s="46">
        <v>6791.85</v>
      </c>
      <c r="F31" s="44">
        <f t="shared" si="4"/>
        <v>49.75914780449029</v>
      </c>
      <c r="G31" s="44">
        <f aca="true" t="shared" si="5" ref="G31:G37">E31/D31*100</f>
        <v>135.83700000000002</v>
      </c>
    </row>
    <row r="32" spans="1:7" ht="27" customHeight="1">
      <c r="A32" s="14" t="s">
        <v>28</v>
      </c>
      <c r="B32" s="11" t="s">
        <v>29</v>
      </c>
      <c r="C32" s="12">
        <f>C33</f>
        <v>4461</v>
      </c>
      <c r="D32" s="12">
        <f>D33</f>
        <v>3426.85</v>
      </c>
      <c r="E32" s="12">
        <f>E33</f>
        <v>4318.13</v>
      </c>
      <c r="F32" s="42">
        <f t="shared" si="4"/>
        <v>96.79735485317194</v>
      </c>
      <c r="G32" s="42">
        <f t="shared" si="5"/>
        <v>126.00872521411792</v>
      </c>
    </row>
    <row r="33" spans="1:7" ht="29.25" customHeight="1">
      <c r="A33" s="5" t="s">
        <v>52</v>
      </c>
      <c r="B33" s="6" t="s">
        <v>30</v>
      </c>
      <c r="C33" s="37">
        <v>4461</v>
      </c>
      <c r="D33" s="13">
        <v>3426.85</v>
      </c>
      <c r="E33" s="47">
        <v>4318.13</v>
      </c>
      <c r="F33" s="44">
        <f t="shared" si="4"/>
        <v>96.79735485317194</v>
      </c>
      <c r="G33" s="44">
        <f t="shared" si="5"/>
        <v>126.00872521411792</v>
      </c>
    </row>
    <row r="34" spans="1:7" ht="37.5">
      <c r="A34" s="14" t="s">
        <v>31</v>
      </c>
      <c r="B34" s="11" t="s">
        <v>96</v>
      </c>
      <c r="C34" s="12">
        <f>SUM(C35:C37)</f>
        <v>42120.79</v>
      </c>
      <c r="D34" s="12">
        <f>SUM(D35:D37)</f>
        <v>40977.99</v>
      </c>
      <c r="E34" s="48">
        <f>SUM(E35:E37)</f>
        <v>45772.28</v>
      </c>
      <c r="F34" s="42">
        <f t="shared" si="4"/>
        <v>108.66909191399306</v>
      </c>
      <c r="G34" s="42">
        <f t="shared" si="5"/>
        <v>111.69967096970836</v>
      </c>
    </row>
    <row r="35" spans="1:7" ht="37.5">
      <c r="A35" s="5" t="s">
        <v>81</v>
      </c>
      <c r="B35" s="6" t="s">
        <v>32</v>
      </c>
      <c r="C35" s="37">
        <v>1395</v>
      </c>
      <c r="D35" s="13">
        <v>1201.42</v>
      </c>
      <c r="E35" s="46">
        <v>1377.08</v>
      </c>
      <c r="F35" s="44">
        <f t="shared" si="4"/>
        <v>98.71541218637992</v>
      </c>
      <c r="G35" s="44">
        <f t="shared" si="5"/>
        <v>114.62103177906143</v>
      </c>
    </row>
    <row r="36" spans="1:7" ht="42" customHeight="1">
      <c r="A36" s="5" t="s">
        <v>87</v>
      </c>
      <c r="B36" s="6" t="s">
        <v>82</v>
      </c>
      <c r="C36" s="37">
        <v>490.51</v>
      </c>
      <c r="D36" s="13">
        <v>391.04</v>
      </c>
      <c r="E36" s="46">
        <v>395.2</v>
      </c>
      <c r="F36" s="44">
        <f t="shared" si="4"/>
        <v>80.56920348209007</v>
      </c>
      <c r="G36" s="44">
        <f t="shared" si="5"/>
        <v>101.06382978723403</v>
      </c>
    </row>
    <row r="37" spans="1:7" ht="34.5" customHeight="1">
      <c r="A37" s="5" t="s">
        <v>88</v>
      </c>
      <c r="B37" s="6" t="s">
        <v>33</v>
      </c>
      <c r="C37" s="37">
        <v>40235.28</v>
      </c>
      <c r="D37" s="13">
        <v>39385.53</v>
      </c>
      <c r="E37" s="47">
        <v>44000</v>
      </c>
      <c r="F37" s="44">
        <f t="shared" si="4"/>
        <v>109.35676351699306</v>
      </c>
      <c r="G37" s="44">
        <f t="shared" si="5"/>
        <v>111.71615565411967</v>
      </c>
    </row>
    <row r="38" spans="1:7" ht="35.25" customHeight="1">
      <c r="A38" s="14" t="s">
        <v>34</v>
      </c>
      <c r="B38" s="11" t="s">
        <v>53</v>
      </c>
      <c r="C38" s="12">
        <f>SUM(C39:C44)</f>
        <v>60074.270000000004</v>
      </c>
      <c r="D38" s="12">
        <f>SUM(D39:D44)</f>
        <v>36532.89</v>
      </c>
      <c r="E38" s="12">
        <f>SUM(E39:E44)</f>
        <v>44155.39</v>
      </c>
      <c r="F38" s="42">
        <f aca="true" t="shared" si="6" ref="F38:F46">E38/C38*100</f>
        <v>73.50133426506889</v>
      </c>
      <c r="G38" s="42">
        <f aca="true" t="shared" si="7" ref="G38:G48">E38/D38*100</f>
        <v>120.86476049390016</v>
      </c>
    </row>
    <row r="39" spans="1:7" ht="38.25" customHeight="1">
      <c r="A39" s="5" t="s">
        <v>35</v>
      </c>
      <c r="B39" s="6" t="s">
        <v>36</v>
      </c>
      <c r="C39" s="37">
        <v>2797.07</v>
      </c>
      <c r="D39" s="13">
        <v>1097.58</v>
      </c>
      <c r="E39" s="46">
        <v>1877.75</v>
      </c>
      <c r="F39" s="44">
        <f t="shared" si="6"/>
        <v>67.13274962728856</v>
      </c>
      <c r="G39" s="44">
        <f t="shared" si="7"/>
        <v>171.08092348621514</v>
      </c>
    </row>
    <row r="40" spans="1:7" s="49" customFormat="1" ht="91.5" customHeight="1">
      <c r="A40" s="51" t="s">
        <v>119</v>
      </c>
      <c r="B40" s="50" t="s">
        <v>118</v>
      </c>
      <c r="C40" s="37">
        <v>650.7</v>
      </c>
      <c r="D40" s="13">
        <v>650.7</v>
      </c>
      <c r="E40" s="13">
        <v>650.7</v>
      </c>
      <c r="F40" s="44">
        <f t="shared" si="6"/>
        <v>100</v>
      </c>
      <c r="G40" s="44">
        <f t="shared" si="7"/>
        <v>100</v>
      </c>
    </row>
    <row r="41" spans="1:7" ht="93" customHeight="1">
      <c r="A41" s="5" t="s">
        <v>72</v>
      </c>
      <c r="B41" s="6" t="s">
        <v>54</v>
      </c>
      <c r="C41" s="37">
        <v>28884.3</v>
      </c>
      <c r="D41" s="13">
        <v>12589.22</v>
      </c>
      <c r="E41" s="46">
        <v>13078.77</v>
      </c>
      <c r="F41" s="44">
        <f t="shared" si="6"/>
        <v>45.27985791589202</v>
      </c>
      <c r="G41" s="44">
        <f t="shared" si="7"/>
        <v>103.88864441164742</v>
      </c>
    </row>
    <row r="42" spans="1:7" s="25" customFormat="1" ht="94.5" customHeight="1">
      <c r="A42" s="5" t="s">
        <v>90</v>
      </c>
      <c r="B42" s="6" t="s">
        <v>95</v>
      </c>
      <c r="C42" s="37">
        <v>142.2</v>
      </c>
      <c r="D42" s="13">
        <v>142.2</v>
      </c>
      <c r="E42" s="46">
        <v>142.2</v>
      </c>
      <c r="F42" s="44">
        <f t="shared" si="6"/>
        <v>100</v>
      </c>
      <c r="G42" s="44">
        <f t="shared" si="7"/>
        <v>100</v>
      </c>
    </row>
    <row r="43" spans="1:7" ht="56.25">
      <c r="A43" s="16" t="s">
        <v>37</v>
      </c>
      <c r="B43" s="15" t="s">
        <v>38</v>
      </c>
      <c r="C43" s="37">
        <v>27000</v>
      </c>
      <c r="D43" s="13">
        <v>21500</v>
      </c>
      <c r="E43" s="47">
        <v>27852.78</v>
      </c>
      <c r="F43" s="44">
        <f t="shared" si="6"/>
        <v>103.15844444444444</v>
      </c>
      <c r="G43" s="44">
        <f t="shared" si="7"/>
        <v>129.54781395348837</v>
      </c>
    </row>
    <row r="44" spans="1:7" s="25" customFormat="1" ht="93" customHeight="1">
      <c r="A44" s="16" t="s">
        <v>91</v>
      </c>
      <c r="B44" s="15" t="s">
        <v>92</v>
      </c>
      <c r="C44" s="37">
        <v>600</v>
      </c>
      <c r="D44" s="52">
        <v>553.19</v>
      </c>
      <c r="E44" s="47">
        <v>553.19</v>
      </c>
      <c r="F44" s="44">
        <f t="shared" si="6"/>
        <v>92.19833333333334</v>
      </c>
      <c r="G44" s="44">
        <f t="shared" si="7"/>
        <v>100</v>
      </c>
    </row>
    <row r="45" spans="1:7" ht="30" customHeight="1">
      <c r="A45" s="17" t="s">
        <v>39</v>
      </c>
      <c r="B45" s="18" t="s">
        <v>40</v>
      </c>
      <c r="C45" s="12">
        <v>88897.32</v>
      </c>
      <c r="D45" s="12">
        <v>65473.32</v>
      </c>
      <c r="E45" s="12">
        <v>73166.09</v>
      </c>
      <c r="F45" s="42">
        <f t="shared" si="6"/>
        <v>82.30404471135911</v>
      </c>
      <c r="G45" s="42">
        <f t="shared" si="7"/>
        <v>111.74947291507439</v>
      </c>
    </row>
    <row r="46" spans="1:7" ht="29.25" customHeight="1">
      <c r="A46" s="17" t="s">
        <v>41</v>
      </c>
      <c r="B46" s="18" t="s">
        <v>55</v>
      </c>
      <c r="C46" s="12">
        <f>SUM(C47:C48)</f>
        <v>437.2</v>
      </c>
      <c r="D46" s="12">
        <f>SUM(D47:D48)</f>
        <v>332.69</v>
      </c>
      <c r="E46" s="12">
        <f>SUM(E47:E48)</f>
        <v>4540.110000000001</v>
      </c>
      <c r="F46" s="42">
        <f t="shared" si="6"/>
        <v>1038.4515096065875</v>
      </c>
      <c r="G46" s="42">
        <f t="shared" si="7"/>
        <v>1364.6668069373893</v>
      </c>
    </row>
    <row r="47" spans="1:7" ht="30" customHeight="1">
      <c r="A47" s="16" t="s">
        <v>83</v>
      </c>
      <c r="B47" s="15" t="s">
        <v>42</v>
      </c>
      <c r="C47" s="37">
        <v>0</v>
      </c>
      <c r="D47" s="13">
        <v>0</v>
      </c>
      <c r="E47" s="47">
        <v>121.39</v>
      </c>
      <c r="F47" s="44">
        <v>0</v>
      </c>
      <c r="G47" s="55">
        <v>0</v>
      </c>
    </row>
    <row r="48" spans="1:7" ht="30" customHeight="1">
      <c r="A48" s="22" t="s">
        <v>85</v>
      </c>
      <c r="B48" s="15" t="s">
        <v>43</v>
      </c>
      <c r="C48" s="37">
        <v>437.2</v>
      </c>
      <c r="D48" s="13">
        <v>332.69</v>
      </c>
      <c r="E48" s="47">
        <v>4418.72</v>
      </c>
      <c r="F48" s="44">
        <f>E48/C48*100</f>
        <v>1010.686184812443</v>
      </c>
      <c r="G48" s="55">
        <f>E48/D48*100</f>
        <v>1328.1793862153957</v>
      </c>
    </row>
    <row r="49" spans="1:7" ht="33" customHeight="1">
      <c r="A49" s="17" t="s">
        <v>44</v>
      </c>
      <c r="B49" s="18" t="s">
        <v>45</v>
      </c>
      <c r="C49" s="12">
        <f>C50+C55+C61</f>
        <v>10819886.010000002</v>
      </c>
      <c r="D49" s="12">
        <f>D50+D55+D61</f>
        <v>4747756.919999999</v>
      </c>
      <c r="E49" s="12">
        <f>E50+E55+E59+E62</f>
        <v>4749504.219999999</v>
      </c>
      <c r="F49" s="42">
        <f aca="true" t="shared" si="8" ref="F48:F56">E49/C49*100</f>
        <v>43.89606522296438</v>
      </c>
      <c r="G49" s="42">
        <f aca="true" t="shared" si="9" ref="G49:G56">E49/D49*100</f>
        <v>100.03680264237285</v>
      </c>
    </row>
    <row r="50" spans="1:7" ht="37.5">
      <c r="A50" s="19" t="s">
        <v>62</v>
      </c>
      <c r="B50" s="20" t="s">
        <v>84</v>
      </c>
      <c r="C50" s="12">
        <f>SUM(C51:C54)</f>
        <v>10832155.33</v>
      </c>
      <c r="D50" s="21">
        <f>SUM(D51:D54)</f>
        <v>4760026.239999999</v>
      </c>
      <c r="E50" s="21">
        <f>SUM(E51:E54)</f>
        <v>4760026.239999999</v>
      </c>
      <c r="F50" s="43">
        <f t="shared" si="8"/>
        <v>43.94348211400694</v>
      </c>
      <c r="G50" s="43">
        <f t="shared" si="9"/>
        <v>100</v>
      </c>
    </row>
    <row r="51" spans="1:7" ht="30" customHeight="1">
      <c r="A51" s="16" t="s">
        <v>97</v>
      </c>
      <c r="B51" s="15" t="s">
        <v>77</v>
      </c>
      <c r="C51" s="37">
        <v>46197.4</v>
      </c>
      <c r="D51" s="46">
        <v>27425.7</v>
      </c>
      <c r="E51" s="46">
        <v>27425.7</v>
      </c>
      <c r="F51" s="44">
        <f t="shared" si="8"/>
        <v>59.36632797516743</v>
      </c>
      <c r="G51" s="44">
        <f t="shared" si="9"/>
        <v>100</v>
      </c>
    </row>
    <row r="52" spans="1:7" ht="37.5">
      <c r="A52" s="16" t="s">
        <v>98</v>
      </c>
      <c r="B52" s="15" t="s">
        <v>56</v>
      </c>
      <c r="C52" s="38">
        <v>2071133.59</v>
      </c>
      <c r="D52" s="47">
        <v>283875.98</v>
      </c>
      <c r="E52" s="47">
        <v>283875.98</v>
      </c>
      <c r="F52" s="44">
        <f t="shared" si="8"/>
        <v>13.706309499813576</v>
      </c>
      <c r="G52" s="44">
        <f t="shared" si="9"/>
        <v>100</v>
      </c>
    </row>
    <row r="53" spans="1:7" ht="30.75" customHeight="1">
      <c r="A53" s="16" t="s">
        <v>99</v>
      </c>
      <c r="B53" s="15" t="s">
        <v>78</v>
      </c>
      <c r="C53" s="37">
        <v>8199416.34</v>
      </c>
      <c r="D53" s="46">
        <v>4434385.26</v>
      </c>
      <c r="E53" s="46">
        <v>4434385.26</v>
      </c>
      <c r="F53" s="44">
        <f t="shared" si="8"/>
        <v>54.08171845558461</v>
      </c>
      <c r="G53" s="44">
        <f t="shared" si="9"/>
        <v>100</v>
      </c>
    </row>
    <row r="54" spans="1:7" ht="29.25" customHeight="1">
      <c r="A54" s="16" t="s">
        <v>100</v>
      </c>
      <c r="B54" s="15" t="s">
        <v>46</v>
      </c>
      <c r="C54" s="37">
        <v>515408</v>
      </c>
      <c r="D54" s="13">
        <v>14339.3</v>
      </c>
      <c r="E54" s="13">
        <v>14339.3</v>
      </c>
      <c r="F54" s="44">
        <f t="shared" si="8"/>
        <v>2.7821260050290255</v>
      </c>
      <c r="G54" s="44">
        <f t="shared" si="9"/>
        <v>100</v>
      </c>
    </row>
    <row r="55" spans="1:7" ht="27.75" customHeight="1">
      <c r="A55" s="17" t="s">
        <v>69</v>
      </c>
      <c r="B55" s="18" t="s">
        <v>47</v>
      </c>
      <c r="C55" s="12">
        <f>C56</f>
        <v>19766.3</v>
      </c>
      <c r="D55" s="12">
        <f>D56</f>
        <v>19766.3</v>
      </c>
      <c r="E55" s="12">
        <f>E56</f>
        <v>19766.31</v>
      </c>
      <c r="F55" s="42">
        <f t="shared" si="8"/>
        <v>100.00005059115769</v>
      </c>
      <c r="G55" s="42">
        <f t="shared" si="9"/>
        <v>100.00005059115769</v>
      </c>
    </row>
    <row r="56" spans="1:7" ht="29.25" customHeight="1">
      <c r="A56" s="29" t="s">
        <v>102</v>
      </c>
      <c r="B56" s="31" t="s">
        <v>48</v>
      </c>
      <c r="C56" s="37">
        <v>19766.3</v>
      </c>
      <c r="D56" s="52">
        <v>19766.3</v>
      </c>
      <c r="E56" s="52">
        <v>19766.31</v>
      </c>
      <c r="F56" s="44">
        <f t="shared" si="8"/>
        <v>100.00005059115769</v>
      </c>
      <c r="G56" s="44">
        <f t="shared" si="9"/>
        <v>100.00005059115769</v>
      </c>
    </row>
    <row r="57" spans="1:7" s="25" customFormat="1" ht="100.5" customHeight="1">
      <c r="A57" s="30" t="s">
        <v>109</v>
      </c>
      <c r="B57" s="32" t="s">
        <v>110</v>
      </c>
      <c r="C57" s="39">
        <f>C58</f>
        <v>0</v>
      </c>
      <c r="D57" s="12">
        <f>D58</f>
        <v>0</v>
      </c>
      <c r="E57" s="12">
        <f>E58</f>
        <v>0</v>
      </c>
      <c r="F57" s="42">
        <v>0</v>
      </c>
      <c r="G57" s="42">
        <v>0</v>
      </c>
    </row>
    <row r="58" spans="1:7" s="25" customFormat="1" ht="99" customHeight="1">
      <c r="A58" s="34" t="s">
        <v>108</v>
      </c>
      <c r="B58" s="33" t="s">
        <v>107</v>
      </c>
      <c r="C58" s="40">
        <v>0</v>
      </c>
      <c r="D58" s="13">
        <v>0</v>
      </c>
      <c r="E58" s="46">
        <v>0</v>
      </c>
      <c r="F58" s="44">
        <v>0</v>
      </c>
      <c r="G58" s="44">
        <v>0</v>
      </c>
    </row>
    <row r="59" spans="1:7" ht="75" customHeight="1">
      <c r="A59" s="24" t="s">
        <v>103</v>
      </c>
      <c r="B59" s="28" t="s">
        <v>104</v>
      </c>
      <c r="C59" s="12">
        <f>C60</f>
        <v>0</v>
      </c>
      <c r="D59" s="12">
        <f>D60</f>
        <v>0</v>
      </c>
      <c r="E59" s="12">
        <f>E60</f>
        <v>1773.54</v>
      </c>
      <c r="F59" s="42">
        <v>0</v>
      </c>
      <c r="G59" s="42">
        <v>0</v>
      </c>
    </row>
    <row r="60" spans="1:7" s="25" customFormat="1" ht="93.75" customHeight="1">
      <c r="A60" s="26" t="s">
        <v>105</v>
      </c>
      <c r="B60" s="27" t="s">
        <v>106</v>
      </c>
      <c r="C60" s="37">
        <v>0</v>
      </c>
      <c r="D60" s="13">
        <v>0</v>
      </c>
      <c r="E60" s="13">
        <v>1773.54</v>
      </c>
      <c r="F60" s="44">
        <v>0</v>
      </c>
      <c r="G60" s="44">
        <v>0</v>
      </c>
    </row>
    <row r="61" spans="1:7" ht="37.5">
      <c r="A61" s="17" t="s">
        <v>60</v>
      </c>
      <c r="B61" s="18" t="s">
        <v>61</v>
      </c>
      <c r="C61" s="12">
        <f>C62</f>
        <v>-32035.62</v>
      </c>
      <c r="D61" s="12">
        <f>D62</f>
        <v>-32035.62</v>
      </c>
      <c r="E61" s="12">
        <f>E62</f>
        <v>-32061.87</v>
      </c>
      <c r="F61" s="42">
        <f>E61/C61*100</f>
        <v>100.08194004049243</v>
      </c>
      <c r="G61" s="42">
        <f>E61/D61*100</f>
        <v>100.08194004049243</v>
      </c>
    </row>
    <row r="62" spans="1:7" ht="56.25">
      <c r="A62" s="22" t="s">
        <v>101</v>
      </c>
      <c r="B62" s="23" t="s">
        <v>86</v>
      </c>
      <c r="C62" s="38">
        <v>-32035.62</v>
      </c>
      <c r="D62" s="41">
        <v>-32035.62</v>
      </c>
      <c r="E62" s="46">
        <v>-32061.87</v>
      </c>
      <c r="F62" s="44">
        <f>E62/C62*100</f>
        <v>100.08194004049243</v>
      </c>
      <c r="G62" s="44">
        <f>E62/D62*100</f>
        <v>100.08194004049243</v>
      </c>
    </row>
    <row r="63" spans="1:7" ht="25.5" customHeight="1">
      <c r="A63" s="17"/>
      <c r="B63" s="18" t="s">
        <v>57</v>
      </c>
      <c r="C63" s="12">
        <f>C7+C49</f>
        <v>19127439.18</v>
      </c>
      <c r="D63" s="12">
        <f>D7+D49</f>
        <v>8747674.329999998</v>
      </c>
      <c r="E63" s="12">
        <f>E7+E49</f>
        <v>8863380.209999999</v>
      </c>
      <c r="F63" s="42">
        <f>E63/C63*100</f>
        <v>46.33856172062861</v>
      </c>
      <c r="G63" s="42">
        <f>E63/D63*100</f>
        <v>101.32270447704241</v>
      </c>
    </row>
  </sheetData>
  <sheetProtection/>
  <mergeCells count="3">
    <mergeCell ref="A2:G2"/>
    <mergeCell ref="A3:G3"/>
    <mergeCell ref="A4:G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Данилова Татьяна Ивановна</dc:creator>
  <cp:keywords/>
  <dc:description/>
  <cp:lastModifiedBy>Шлёмина Марина Васильевна</cp:lastModifiedBy>
  <cp:lastPrinted>2019-07-16T07:23:23Z</cp:lastPrinted>
  <dcterms:created xsi:type="dcterms:W3CDTF">2012-12-03T09:39:47Z</dcterms:created>
  <dcterms:modified xsi:type="dcterms:W3CDTF">2019-07-16T11:20:51Z</dcterms:modified>
  <cp:category/>
  <cp:version/>
  <cp:contentType/>
  <cp:contentStatus/>
</cp:coreProperties>
</file>