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01.07.2020" sheetId="1" r:id="rId1"/>
  </sheets>
  <definedNames>
    <definedName name="_xlnm.Print_Titles" localSheetId="0">'01.07.2020'!$5:$5</definedName>
  </definedNames>
  <calcPr fullCalcOnLoad="1"/>
</workbook>
</file>

<file path=xl/sharedStrings.xml><?xml version="1.0" encoding="utf-8"?>
<sst xmlns="http://schemas.openxmlformats.org/spreadsheetml/2006/main" count="127" uniqueCount="127">
  <si>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</si>
  <si>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</si>
  <si>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</si>
  <si>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</si>
  <si>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</si>
  <si>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</si>
  <si>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</si>
  <si>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</si>
  <si>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</si>
  <si>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</si>
  <si>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</si>
  <si>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</si>
  <si>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</si>
  <si>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</si>
  <si>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</si>
  <si>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</si>
  <si>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</si>
  <si>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</si>
  <si>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</si>
  <si>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</si>
  <si>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</si>
  <si>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</si>
  <si>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</si>
  <si>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</si>
  <si>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</si>
  <si>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</si>
  <si>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</si>
  <si>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</si>
  <si>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</si>
  <si>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</si>
  <si>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</si>
  <si>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</si>
  <si>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</si>
  <si>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</si>
  <si>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</si>
  <si>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</si>
  <si>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</si>
  <si>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</si>
  <si>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</si>
  <si>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</si>
  <si>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</si>
  <si>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</si>
  <si>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</si>
  <si>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</si>
  <si>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</si>
  <si>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</si>
  <si>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</si>
  <si>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</si>
  <si>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</si>
  <si>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</si>
  <si>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</si>
  <si>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</si>
  <si>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</si>
  <si>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</si>
  <si>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</si>
  <si>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</si>
  <si>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</si>
  <si>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</si>
  <si>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</si>
  <si>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</si>
  <si>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</si>
  <si>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</si>
  <si>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</si>
  <si>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</si>
  <si>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</si>
  <si>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</si>
  <si>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</si>
  <si>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</si>
  <si>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</si>
  <si>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</si>
  <si>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</si>
  <si>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</si>
  <si>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</si>
  <si>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</si>
  <si>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</si>
  <si>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</si>
  <si>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</si>
  <si>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</si>
  <si>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</si>
  <si>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</si>
  <si>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</si>
  <si>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</si>
  <si>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</si>
  <si>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</si>
  <si>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</si>
  <si>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Возврат прочих остатков субсидий,  субвенций  и иных межбюджетных трансфертов, имеющих целевое назначение, прошлых лет из бюджетов городских округов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</si>
  <si>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</si>
  <si>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</si>
  <si>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</si>
  <si>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</si>
  <si>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</si>
  <si>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</si>
  <si>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</si>
  <si>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</si>
  <si>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</si>
  <si>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</si>
  <si>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</si>
  <si>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</si>
  <si>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 xml:space="preserve">050 2 19 60010 04 0000 150 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</si>
  <si>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</si>
  <si>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</si>
  <si>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</si>
  <si>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050 2 18 0000 04 0000 150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</si>
  <si>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</si>
  <si>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</si>
  <si>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</si>
  <si>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</si>
  <si>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</si>
  <si>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</si>
  <si>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</si>
  <si>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</si>
  <si>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</si>
  <si>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</si>
  <si>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</si>
  <si>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</si>
  <si>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</si>
  <si>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% исполнения к 
утверждённому 
плану 2020 года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</si>
  <si>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</si>
  <si>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</si>
  <si>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</si>
  <si>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</si>
  <si>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% исполнения 
к плану
1 полугодия 
2020 года</t>
  </si>
  <si>
    <t>Утверждено 
по бюджету 
на 2020 год, 
тыс. рублей</t>
  </si>
  <si>
    <t>План на
1 полугодие
2020 года, 
тыс. рублей</t>
  </si>
  <si>
    <t>бюджета города Нижневартовска по доходам на 01.07.2020</t>
  </si>
  <si>
    <t>Фактическое 
исполнение 
на 01.07.2020, 
тыс. рублей</t>
  </si>
  <si>
    <t xml:space="preserve">                                                                                                                            ИСПОЛНЕНИЕ                            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</si>
</sst>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NumberFormat="1" applyFont="1" applyBorder="1" applyAlignment="1">
      <alignment horizontal="right"/>
    </xf>
    <xf numFmtId="0" fontId="50" fillId="0" borderId="11" xfId="0" applyNumberFormat="1" applyFont="1" applyBorder="1" applyAlignment="1">
      <alignment horizontal="justify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/>
    </xf>
    <xf numFmtId="0" fontId="51" fillId="33" borderId="11" xfId="0" applyNumberFormat="1" applyFont="1" applyFill="1" applyBorder="1" applyAlignment="1">
      <alignment horizontal="justify" wrapText="1"/>
    </xf>
    <xf numFmtId="4" fontId="51" fillId="33" borderId="11" xfId="0" applyNumberFormat="1" applyFont="1" applyFill="1" applyBorder="1" applyAlignment="1">
      <alignment horizontal="center" vertical="center" wrapText="1"/>
    </xf>
    <xf numFmtId="4" fontId="50" fillId="34" borderId="11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right"/>
    </xf>
    <xf numFmtId="0" fontId="50" fillId="0" borderId="11" xfId="0" applyFont="1" applyBorder="1" applyAlignment="1">
      <alignment horizontal="justify" wrapText="1"/>
    </xf>
    <xf numFmtId="0" fontId="50" fillId="0" borderId="11" xfId="0" applyFont="1" applyBorder="1" applyAlignment="1">
      <alignment horizontal="right"/>
    </xf>
    <xf numFmtId="0" fontId="51" fillId="33" borderId="11" xfId="0" applyFont="1" applyFill="1" applyBorder="1" applyAlignment="1">
      <alignment horizontal="right"/>
    </xf>
    <xf numFmtId="0" fontId="51" fillId="33" borderId="11" xfId="0" applyFont="1" applyFill="1" applyBorder="1" applyAlignment="1">
      <alignment horizontal="justify" wrapText="1"/>
    </xf>
    <xf numFmtId="0" fontId="51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justify" wrapText="1"/>
    </xf>
    <xf numFmtId="4" fontId="51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2" fillId="33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1" xfId="0" applyFont="1" applyFill="1" applyBorder="1" applyAlignment="1">
      <alignment horizontal="right"/>
    </xf>
    <xf numFmtId="0" fontId="50" fillId="34" borderId="11" xfId="0" applyFont="1" applyFill="1" applyBorder="1" applyAlignment="1">
      <alignment horizontal="justify" wrapText="1"/>
    </xf>
    <xf numFmtId="0" fontId="51" fillId="33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right" vertical="center" wrapText="1"/>
    </xf>
    <xf numFmtId="187" fontId="51" fillId="33" borderId="11" xfId="0" applyNumberFormat="1" applyFont="1" applyFill="1" applyBorder="1" applyAlignment="1">
      <alignment horizontal="center" vertical="center" wrapText="1"/>
    </xf>
    <xf numFmtId="187" fontId="50" fillId="34" borderId="11" xfId="0" applyNumberFormat="1" applyFont="1" applyFill="1" applyBorder="1" applyAlignment="1">
      <alignment horizontal="center" vertical="center" wrapText="1"/>
    </xf>
    <xf numFmtId="187" fontId="51" fillId="34" borderId="11" xfId="0" applyNumberFormat="1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2" fillId="34" borderId="11" xfId="0" applyNumberFormat="1" applyFont="1" applyFill="1" applyBorder="1" applyAlignment="1">
      <alignment horizontal="center" wrapText="1"/>
    </xf>
    <xf numFmtId="0" fontId="51" fillId="34" borderId="1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47" fillId="0" borderId="0" xfId="0" applyFont="1" applyAlignment="1">
      <alignment/>
    </xf>
    <xf numFmtId="49" fontId="2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187" fontId="2" fillId="33" borderId="11" xfId="0" applyNumberFormat="1" applyFont="1" applyFill="1" applyBorder="1" applyAlignment="1">
      <alignment horizontal="center" vertical="center" wrapText="1"/>
    </xf>
    <xf numFmtId="187" fontId="2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1" fillId="0" borderId="0" xfId="0" applyFont="1" applyFill="1" applyAlignment="1">
      <alignment/>
    </xf>
    <xf numFmtId="188" fontId="31" fillId="0" borderId="0" xfId="63" applyNumberFormat="1" applyFont="1" applyFill="1" applyAlignment="1">
      <alignment horizontal="right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60" zoomScaleNormal="60"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51" sqref="L51"/>
    </sheetView>
  </sheetViews>
  <sheetFormatPr defaultColWidth="9.140625" defaultRowHeight="15"/>
  <cols>
    <col min="1" max="1" width="34.00390625" style="0" customWidth="1"/>
    <col min="2" max="2" width="83.140625" style="0" customWidth="1"/>
    <col min="3" max="3" width="23.00390625" style="0" customWidth="1"/>
    <col min="4" max="4" width="20.00390625" style="47" customWidth="1"/>
    <col min="5" max="5" width="19.57421875" style="0" customWidth="1"/>
    <col min="6" max="6" width="22.140625" style="0" customWidth="1"/>
    <col min="7" max="7" width="21.57421875" style="56" customWidth="1"/>
  </cols>
  <sheetData>
    <row r="1" spans="1:7" ht="18.75">
      <c r="A1" s="59" t="s">
        <v>126</v>
      </c>
      <c r="B1" s="59"/>
      <c r="C1" s="59"/>
      <c r="D1" s="59"/>
      <c r="E1" s="59"/>
      <c r="F1" s="59"/>
      <c r="G1" s="59"/>
    </row>
    <row r="2" spans="1:7" ht="18.75">
      <c r="A2" s="59" t="s">
        <v>124</v>
      </c>
      <c r="B2" s="59"/>
      <c r="C2" s="59"/>
      <c r="D2" s="59"/>
      <c r="E2" s="59"/>
      <c r="F2" s="59"/>
      <c r="G2" s="59"/>
    </row>
    <row r="3" spans="1:7" ht="15.75">
      <c r="A3" s="60"/>
      <c r="B3" s="60"/>
      <c r="C3" s="60"/>
      <c r="D3" s="60"/>
      <c r="E3" s="60"/>
      <c r="F3" s="60"/>
      <c r="G3" s="60"/>
    </row>
    <row r="4" spans="1:7" ht="18.75">
      <c r="A4" s="1"/>
      <c r="B4" s="1"/>
      <c r="C4" s="1"/>
      <c r="D4" s="46"/>
      <c r="E4" s="3"/>
      <c r="F4" s="2"/>
      <c r="G4" s="51"/>
    </row>
    <row r="5" spans="1:7" ht="99.75" customHeight="1">
      <c r="A5" s="6" t="s">
        <v>0</v>
      </c>
      <c r="B5" s="6" t="s">
        <v>1</v>
      </c>
      <c r="C5" s="7" t="s">
        <v>122</v>
      </c>
      <c r="D5" s="48" t="s">
        <v>123</v>
      </c>
      <c r="E5" s="6" t="s">
        <v>125</v>
      </c>
      <c r="F5" s="6" t="s">
        <v>116</v>
      </c>
      <c r="G5" s="52" t="s">
        <v>121</v>
      </c>
    </row>
    <row r="6" spans="1:7" ht="27" customHeight="1">
      <c r="A6" s="8"/>
      <c r="B6" s="9" t="s">
        <v>2</v>
      </c>
      <c r="C6" s="10">
        <f>SUM(C7,C22)</f>
        <v>8750575.450000001</v>
      </c>
      <c r="D6" s="34">
        <f>SUM(D7,D22)</f>
        <v>4368957.600000001</v>
      </c>
      <c r="E6" s="10">
        <f>SUM(E7,E22)</f>
        <v>4047465.93</v>
      </c>
      <c r="F6" s="39">
        <f aca="true" t="shared" si="0" ref="F6:F22">E6/C6*100</f>
        <v>46.25371157733403</v>
      </c>
      <c r="G6" s="53">
        <f aca="true" t="shared" si="1" ref="G6:G22">E6/D6*100</f>
        <v>92.6414559390551</v>
      </c>
    </row>
    <row r="7" spans="1:7" s="43" customFormat="1" ht="27" customHeight="1">
      <c r="A7" s="42"/>
      <c r="B7" s="44" t="s">
        <v>108</v>
      </c>
      <c r="C7" s="10">
        <f>SUM(C8,C9,C11,C16,C20:C21)</f>
        <v>7740508.600000001</v>
      </c>
      <c r="D7" s="49">
        <f>SUM(D8,D9,D11,D16,D20:D21)</f>
        <v>3880240.2100000004</v>
      </c>
      <c r="E7" s="19">
        <f>SUM(E8,E9,E11,E16,E20:E21)</f>
        <v>3445723.7</v>
      </c>
      <c r="F7" s="41">
        <f t="shared" si="0"/>
        <v>44.51546891892866</v>
      </c>
      <c r="G7" s="54">
        <f t="shared" si="1"/>
        <v>88.80181415366549</v>
      </c>
    </row>
    <row r="8" spans="1:7" ht="30.75" customHeight="1">
      <c r="A8" s="4" t="s">
        <v>3</v>
      </c>
      <c r="B8" s="5" t="s">
        <v>4</v>
      </c>
      <c r="C8" s="31">
        <v>5996182.4</v>
      </c>
      <c r="D8" s="50">
        <v>2999649.58</v>
      </c>
      <c r="E8" s="32">
        <v>2642058.79</v>
      </c>
      <c r="F8" s="40">
        <f t="shared" si="0"/>
        <v>44.062348570317006</v>
      </c>
      <c r="G8" s="55">
        <f t="shared" si="1"/>
        <v>88.0789145377441</v>
      </c>
    </row>
    <row r="9" spans="1:7" ht="37.5">
      <c r="A9" s="12" t="s">
        <v>63</v>
      </c>
      <c r="B9" s="9" t="s">
        <v>64</v>
      </c>
      <c r="C9" s="10">
        <f>C10</f>
        <v>28439.74</v>
      </c>
      <c r="D9" s="34">
        <f>D10</f>
        <v>11534.03</v>
      </c>
      <c r="E9" s="10">
        <f>E10</f>
        <v>11565.41</v>
      </c>
      <c r="F9" s="39">
        <f t="shared" si="0"/>
        <v>40.666370367661585</v>
      </c>
      <c r="G9" s="53">
        <f t="shared" si="1"/>
        <v>100.27206449090214</v>
      </c>
    </row>
    <row r="10" spans="1:7" ht="37.5">
      <c r="A10" s="4" t="s">
        <v>65</v>
      </c>
      <c r="B10" s="5" t="s">
        <v>66</v>
      </c>
      <c r="C10" s="31">
        <v>28439.74</v>
      </c>
      <c r="D10" s="50">
        <v>11534.03</v>
      </c>
      <c r="E10" s="32">
        <v>11565.41</v>
      </c>
      <c r="F10" s="40">
        <f t="shared" si="0"/>
        <v>40.666370367661585</v>
      </c>
      <c r="G10" s="55">
        <f t="shared" si="1"/>
        <v>100.27206449090214</v>
      </c>
    </row>
    <row r="11" spans="1:7" ht="29.25" customHeight="1">
      <c r="A11" s="12" t="s">
        <v>5</v>
      </c>
      <c r="B11" s="9" t="s">
        <v>6</v>
      </c>
      <c r="C11" s="10">
        <f>SUM(C12:C15)</f>
        <v>1262102</v>
      </c>
      <c r="D11" s="34">
        <f>SUM(D12:D15)</f>
        <v>710764.8</v>
      </c>
      <c r="E11" s="10">
        <f>SUM(E12:E15)</f>
        <v>621995.7000000001</v>
      </c>
      <c r="F11" s="39">
        <f t="shared" si="0"/>
        <v>49.28252233179252</v>
      </c>
      <c r="G11" s="53">
        <f t="shared" si="1"/>
        <v>87.51076305410736</v>
      </c>
    </row>
    <row r="12" spans="1:7" ht="37.5">
      <c r="A12" s="4" t="s">
        <v>7</v>
      </c>
      <c r="B12" s="5" t="s">
        <v>8</v>
      </c>
      <c r="C12" s="31">
        <v>1015836</v>
      </c>
      <c r="D12" s="50">
        <v>583242</v>
      </c>
      <c r="E12" s="32">
        <v>506891.49</v>
      </c>
      <c r="F12" s="40">
        <f t="shared" si="0"/>
        <v>49.898949239837926</v>
      </c>
      <c r="G12" s="55">
        <f t="shared" si="1"/>
        <v>86.90929151192816</v>
      </c>
    </row>
    <row r="13" spans="1:7" ht="27.75" customHeight="1">
      <c r="A13" s="4" t="s">
        <v>9</v>
      </c>
      <c r="B13" s="5" t="s">
        <v>10</v>
      </c>
      <c r="C13" s="31">
        <v>168480</v>
      </c>
      <c r="D13" s="50">
        <v>87208</v>
      </c>
      <c r="E13" s="33">
        <v>79435.13</v>
      </c>
      <c r="F13" s="40">
        <f t="shared" si="0"/>
        <v>47.14810660018994</v>
      </c>
      <c r="G13" s="55">
        <f t="shared" si="1"/>
        <v>91.08697596550776</v>
      </c>
    </row>
    <row r="14" spans="1:7" ht="24" customHeight="1">
      <c r="A14" s="4" t="s">
        <v>11</v>
      </c>
      <c r="B14" s="5" t="s">
        <v>50</v>
      </c>
      <c r="C14" s="31">
        <v>1286</v>
      </c>
      <c r="D14" s="50">
        <v>997.8</v>
      </c>
      <c r="E14" s="32">
        <v>238.81</v>
      </c>
      <c r="F14" s="40">
        <f t="shared" si="0"/>
        <v>18.569984447900467</v>
      </c>
      <c r="G14" s="55">
        <f t="shared" si="1"/>
        <v>23.93365403888555</v>
      </c>
    </row>
    <row r="15" spans="1:7" ht="40.5" customHeight="1">
      <c r="A15" s="4" t="s">
        <v>67</v>
      </c>
      <c r="B15" s="5" t="s">
        <v>69</v>
      </c>
      <c r="C15" s="31">
        <v>76500</v>
      </c>
      <c r="D15" s="50">
        <v>39317</v>
      </c>
      <c r="E15" s="32">
        <v>35430.27</v>
      </c>
      <c r="F15" s="40">
        <f t="shared" si="0"/>
        <v>46.31407843137254</v>
      </c>
      <c r="G15" s="55">
        <f t="shared" si="1"/>
        <v>90.11437800442556</v>
      </c>
    </row>
    <row r="16" spans="1:7" ht="33.75" customHeight="1">
      <c r="A16" s="12" t="s">
        <v>12</v>
      </c>
      <c r="B16" s="9" t="s">
        <v>13</v>
      </c>
      <c r="C16" s="10">
        <f>SUM(C17:C19)</f>
        <v>409779.45999999996</v>
      </c>
      <c r="D16" s="34">
        <f>SUM(D17:D19)</f>
        <v>136962.2</v>
      </c>
      <c r="E16" s="34">
        <f>SUM(E17:E19)</f>
        <v>147385.66999999998</v>
      </c>
      <c r="F16" s="39">
        <f t="shared" si="0"/>
        <v>35.96707116554841</v>
      </c>
      <c r="G16" s="53">
        <f t="shared" si="1"/>
        <v>107.61047208645887</v>
      </c>
    </row>
    <row r="17" spans="1:7" ht="53.25" customHeight="1">
      <c r="A17" s="4" t="s">
        <v>14</v>
      </c>
      <c r="B17" s="5" t="s">
        <v>15</v>
      </c>
      <c r="C17" s="31">
        <v>108322.9</v>
      </c>
      <c r="D17" s="50">
        <v>16195.4</v>
      </c>
      <c r="E17" s="33">
        <v>17991.81</v>
      </c>
      <c r="F17" s="40">
        <f t="shared" si="0"/>
        <v>16.609424230702835</v>
      </c>
      <c r="G17" s="55">
        <f t="shared" si="1"/>
        <v>111.0921002259901</v>
      </c>
    </row>
    <row r="18" spans="1:7" s="23" customFormat="1" ht="32.25" customHeight="1">
      <c r="A18" s="4" t="s">
        <v>110</v>
      </c>
      <c r="B18" s="5" t="s">
        <v>111</v>
      </c>
      <c r="C18" s="31">
        <v>126115.6</v>
      </c>
      <c r="D18" s="50">
        <v>42199.9</v>
      </c>
      <c r="E18" s="33">
        <v>44714.67</v>
      </c>
      <c r="F18" s="40">
        <f>E18/C18*100</f>
        <v>35.455304498412566</v>
      </c>
      <c r="G18" s="55">
        <f>E18/D18*100</f>
        <v>105.95918473740457</v>
      </c>
    </row>
    <row r="19" spans="1:7" ht="30" customHeight="1">
      <c r="A19" s="4" t="s">
        <v>16</v>
      </c>
      <c r="B19" s="5" t="s">
        <v>17</v>
      </c>
      <c r="C19" s="31">
        <v>175340.96</v>
      </c>
      <c r="D19" s="50">
        <v>78566.9</v>
      </c>
      <c r="E19" s="33">
        <v>84679.19</v>
      </c>
      <c r="F19" s="40">
        <f t="shared" si="0"/>
        <v>48.29401527173115</v>
      </c>
      <c r="G19" s="55">
        <f t="shared" si="1"/>
        <v>107.77972657696817</v>
      </c>
    </row>
    <row r="20" spans="1:7" ht="36.75" customHeight="1">
      <c r="A20" s="12" t="s">
        <v>18</v>
      </c>
      <c r="B20" s="9" t="s">
        <v>19</v>
      </c>
      <c r="C20" s="10">
        <v>44005</v>
      </c>
      <c r="D20" s="34">
        <v>21329.6</v>
      </c>
      <c r="E20" s="34">
        <v>22718.13</v>
      </c>
      <c r="F20" s="39">
        <f t="shared" si="0"/>
        <v>51.62624701738439</v>
      </c>
      <c r="G20" s="53">
        <f t="shared" si="1"/>
        <v>106.50987360288052</v>
      </c>
    </row>
    <row r="21" spans="1:7" ht="37.5">
      <c r="A21" s="12" t="s">
        <v>20</v>
      </c>
      <c r="B21" s="9" t="s">
        <v>51</v>
      </c>
      <c r="C21" s="10">
        <v>0</v>
      </c>
      <c r="D21" s="34">
        <v>0</v>
      </c>
      <c r="E21" s="10">
        <v>0</v>
      </c>
      <c r="F21" s="39">
        <v>0</v>
      </c>
      <c r="G21" s="53">
        <v>0</v>
      </c>
    </row>
    <row r="22" spans="1:7" s="43" customFormat="1" ht="29.25" customHeight="1">
      <c r="A22" s="45"/>
      <c r="B22" s="44" t="s">
        <v>109</v>
      </c>
      <c r="C22" s="10">
        <f>SUM(C23,C33,C35,C39,C48,C49)</f>
        <v>1010066.8500000001</v>
      </c>
      <c r="D22" s="49">
        <f>SUM(D23,D33,D35,D39,D48,D49)</f>
        <v>488717.39</v>
      </c>
      <c r="E22" s="19">
        <f>SUM(E23,E33,E35,E39,E48,E49)</f>
        <v>601742.23</v>
      </c>
      <c r="F22" s="41">
        <f t="shared" si="0"/>
        <v>59.57449549007572</v>
      </c>
      <c r="G22" s="54">
        <f t="shared" si="1"/>
        <v>123.1268300070108</v>
      </c>
    </row>
    <row r="23" spans="1:7" ht="37.5">
      <c r="A23" s="12" t="s">
        <v>21</v>
      </c>
      <c r="B23" s="9" t="s">
        <v>22</v>
      </c>
      <c r="C23" s="10">
        <f>SUM(C24:C32)</f>
        <v>686035.6900000001</v>
      </c>
      <c r="D23" s="34">
        <f>SUM(D24:D32)</f>
        <v>234344.31000000003</v>
      </c>
      <c r="E23" s="10">
        <f>SUM(E24:E32)</f>
        <v>266110.34</v>
      </c>
      <c r="F23" s="39">
        <f aca="true" t="shared" si="2" ref="F23:F32">E23/C23*100</f>
        <v>38.78957667639711</v>
      </c>
      <c r="G23" s="53">
        <f>E23/D23*100</f>
        <v>113.55528111606378</v>
      </c>
    </row>
    <row r="24" spans="1:7" ht="60.75" customHeight="1">
      <c r="A24" s="4" t="s">
        <v>74</v>
      </c>
      <c r="B24" s="5" t="s">
        <v>23</v>
      </c>
      <c r="C24" s="31">
        <v>5920.29</v>
      </c>
      <c r="D24" s="50">
        <v>5920.29</v>
      </c>
      <c r="E24" s="32">
        <v>140.57</v>
      </c>
      <c r="F24" s="40">
        <f t="shared" si="2"/>
        <v>2.374376930859806</v>
      </c>
      <c r="G24" s="55">
        <f>E24/D24*100</f>
        <v>2.374376930859806</v>
      </c>
    </row>
    <row r="25" spans="1:7" ht="94.5" customHeight="1">
      <c r="A25" s="4" t="s">
        <v>24</v>
      </c>
      <c r="B25" s="5" t="s">
        <v>25</v>
      </c>
      <c r="C25" s="31">
        <v>580000</v>
      </c>
      <c r="D25" s="50">
        <v>183000</v>
      </c>
      <c r="E25" s="32">
        <v>233540.61</v>
      </c>
      <c r="F25" s="40">
        <f t="shared" si="2"/>
        <v>40.2656224137931</v>
      </c>
      <c r="G25" s="55">
        <f aca="true" t="shared" si="3" ref="G25:G35">E25/D25*100</f>
        <v>127.61781967213115</v>
      </c>
    </row>
    <row r="26" spans="1:7" ht="72.75" customHeight="1">
      <c r="A26" s="4" t="s">
        <v>75</v>
      </c>
      <c r="B26" s="5" t="s">
        <v>26</v>
      </c>
      <c r="C26" s="31">
        <v>650</v>
      </c>
      <c r="D26" s="50">
        <v>150</v>
      </c>
      <c r="E26" s="32">
        <v>628.62</v>
      </c>
      <c r="F26" s="40">
        <f t="shared" si="2"/>
        <v>96.71076923076923</v>
      </c>
      <c r="G26" s="55">
        <f t="shared" si="3"/>
        <v>419.08000000000004</v>
      </c>
    </row>
    <row r="27" spans="1:7" ht="75">
      <c r="A27" s="4" t="s">
        <v>27</v>
      </c>
      <c r="B27" s="5" t="s">
        <v>70</v>
      </c>
      <c r="C27" s="31">
        <v>1603.22</v>
      </c>
      <c r="D27" s="50">
        <v>753.57</v>
      </c>
      <c r="E27" s="32">
        <v>838.46</v>
      </c>
      <c r="F27" s="40">
        <f t="shared" si="2"/>
        <v>52.29849927021869</v>
      </c>
      <c r="G27" s="55">
        <f t="shared" si="3"/>
        <v>111.2650450522181</v>
      </c>
    </row>
    <row r="28" spans="1:7" ht="39" customHeight="1">
      <c r="A28" s="4" t="s">
        <v>88</v>
      </c>
      <c r="B28" s="13" t="s">
        <v>62</v>
      </c>
      <c r="C28" s="31">
        <v>77947.82</v>
      </c>
      <c r="D28" s="50">
        <v>34970</v>
      </c>
      <c r="E28" s="32">
        <v>26501.32</v>
      </c>
      <c r="F28" s="40">
        <f t="shared" si="2"/>
        <v>33.998795604546736</v>
      </c>
      <c r="G28" s="55">
        <f t="shared" si="3"/>
        <v>75.7830140120103</v>
      </c>
    </row>
    <row r="29" spans="1:7" ht="111.75" customHeight="1">
      <c r="A29" s="4" t="s">
        <v>78</v>
      </c>
      <c r="B29" s="13" t="s">
        <v>79</v>
      </c>
      <c r="C29" s="31">
        <v>0</v>
      </c>
      <c r="D29" s="50">
        <v>0</v>
      </c>
      <c r="E29" s="32">
        <v>0.23</v>
      </c>
      <c r="F29" s="40">
        <v>0</v>
      </c>
      <c r="G29" s="55">
        <v>0</v>
      </c>
    </row>
    <row r="30" spans="1:7" s="23" customFormat="1" ht="98.25" customHeight="1">
      <c r="A30" s="4" t="s">
        <v>112</v>
      </c>
      <c r="B30" s="13" t="s">
        <v>113</v>
      </c>
      <c r="C30" s="31">
        <v>0</v>
      </c>
      <c r="D30" s="50">
        <v>0</v>
      </c>
      <c r="E30" s="32">
        <v>0.01</v>
      </c>
      <c r="F30" s="40">
        <v>0</v>
      </c>
      <c r="G30" s="55">
        <v>0</v>
      </c>
    </row>
    <row r="31" spans="1:7" ht="56.25">
      <c r="A31" s="4" t="s">
        <v>73</v>
      </c>
      <c r="B31" s="5" t="s">
        <v>28</v>
      </c>
      <c r="C31" s="31">
        <v>1010.45</v>
      </c>
      <c r="D31" s="50">
        <v>1010.45</v>
      </c>
      <c r="E31" s="32">
        <v>604.43</v>
      </c>
      <c r="F31" s="40">
        <f t="shared" si="2"/>
        <v>59.81790291454302</v>
      </c>
      <c r="G31" s="55">
        <f t="shared" si="3"/>
        <v>59.81790291454302</v>
      </c>
    </row>
    <row r="32" spans="1:7" ht="93.75">
      <c r="A32" s="4" t="s">
        <v>72</v>
      </c>
      <c r="B32" s="5" t="s">
        <v>52</v>
      </c>
      <c r="C32" s="31">
        <v>18903.91</v>
      </c>
      <c r="D32" s="50">
        <v>8540</v>
      </c>
      <c r="E32" s="32">
        <v>3856.09</v>
      </c>
      <c r="F32" s="40">
        <f t="shared" si="2"/>
        <v>20.39837261180359</v>
      </c>
      <c r="G32" s="55">
        <f t="shared" si="3"/>
        <v>45.15327868852459</v>
      </c>
    </row>
    <row r="33" spans="1:7" ht="30" customHeight="1">
      <c r="A33" s="12" t="s">
        <v>29</v>
      </c>
      <c r="B33" s="9" t="s">
        <v>30</v>
      </c>
      <c r="C33" s="10">
        <f>C34</f>
        <v>20559.02</v>
      </c>
      <c r="D33" s="34">
        <f>D34</f>
        <v>16161.91</v>
      </c>
      <c r="E33" s="10">
        <f>E34</f>
        <v>20785.37</v>
      </c>
      <c r="F33" s="39">
        <f aca="true" t="shared" si="4" ref="F33:F45">E33/C33*100</f>
        <v>101.10097660297038</v>
      </c>
      <c r="G33" s="39">
        <f t="shared" si="3"/>
        <v>128.60713863646066</v>
      </c>
    </row>
    <row r="34" spans="1:7" ht="27.75" customHeight="1">
      <c r="A34" s="4" t="s">
        <v>53</v>
      </c>
      <c r="B34" s="5" t="s">
        <v>31</v>
      </c>
      <c r="C34" s="31">
        <v>20559.02</v>
      </c>
      <c r="D34" s="50">
        <v>16161.91</v>
      </c>
      <c r="E34" s="33">
        <v>20785.37</v>
      </c>
      <c r="F34" s="40">
        <f t="shared" si="4"/>
        <v>101.10097660297038</v>
      </c>
      <c r="G34" s="55">
        <f>E34/D34*100</f>
        <v>128.60713863646066</v>
      </c>
    </row>
    <row r="35" spans="1:7" ht="37.5">
      <c r="A35" s="12" t="s">
        <v>32</v>
      </c>
      <c r="B35" s="9" t="s">
        <v>93</v>
      </c>
      <c r="C35" s="10">
        <f>SUM(C36:C38)</f>
        <v>9679.869999999999</v>
      </c>
      <c r="D35" s="34">
        <f>SUM(D36:D38)</f>
        <v>8000.11</v>
      </c>
      <c r="E35" s="34">
        <f>SUM(E36:E38)</f>
        <v>19368.47</v>
      </c>
      <c r="F35" s="39">
        <f t="shared" si="4"/>
        <v>200.0901871616045</v>
      </c>
      <c r="G35" s="39">
        <f t="shared" si="3"/>
        <v>242.10254608999128</v>
      </c>
    </row>
    <row r="36" spans="1:7" ht="37.5">
      <c r="A36" s="4" t="s">
        <v>80</v>
      </c>
      <c r="B36" s="5" t="s">
        <v>33</v>
      </c>
      <c r="C36" s="31">
        <v>1810.72</v>
      </c>
      <c r="D36" s="50">
        <v>883.86</v>
      </c>
      <c r="E36" s="32">
        <v>994.11</v>
      </c>
      <c r="F36" s="40">
        <f t="shared" si="4"/>
        <v>54.90136520279226</v>
      </c>
      <c r="G36" s="55">
        <f>E36/D36*100</f>
        <v>112.47369492906117</v>
      </c>
    </row>
    <row r="37" spans="1:7" ht="42" customHeight="1">
      <c r="A37" s="4" t="s">
        <v>86</v>
      </c>
      <c r="B37" s="5" t="s">
        <v>81</v>
      </c>
      <c r="C37" s="31">
        <v>180.42</v>
      </c>
      <c r="D37" s="50">
        <v>95.42</v>
      </c>
      <c r="E37" s="32">
        <v>587.13</v>
      </c>
      <c r="F37" s="40">
        <f>E37/C37*100</f>
        <v>325.42401064183576</v>
      </c>
      <c r="G37" s="55">
        <f>E37/D37*100</f>
        <v>615.3112555019912</v>
      </c>
    </row>
    <row r="38" spans="1:7" ht="37.5">
      <c r="A38" s="4" t="s">
        <v>87</v>
      </c>
      <c r="B38" s="5" t="s">
        <v>34</v>
      </c>
      <c r="C38" s="31">
        <v>7688.73</v>
      </c>
      <c r="D38" s="50">
        <v>7020.83</v>
      </c>
      <c r="E38" s="33">
        <v>17787.23</v>
      </c>
      <c r="F38" s="40">
        <f>E38/C38*100</f>
        <v>231.3415869721007</v>
      </c>
      <c r="G38" s="55">
        <f>E38/D38*100</f>
        <v>253.3493903142506</v>
      </c>
    </row>
    <row r="39" spans="1:7" ht="35.25" customHeight="1">
      <c r="A39" s="12" t="s">
        <v>35</v>
      </c>
      <c r="B39" s="9" t="s">
        <v>54</v>
      </c>
      <c r="C39" s="10">
        <f>SUM(C40:C47)</f>
        <v>33840.7</v>
      </c>
      <c r="D39" s="34">
        <f>SUM(D40:D47)</f>
        <v>16235.78</v>
      </c>
      <c r="E39" s="10">
        <f>SUM(E40:E47)</f>
        <v>23691.239999999998</v>
      </c>
      <c r="F39" s="39">
        <f>E39/C39*100</f>
        <v>70.00812630944395</v>
      </c>
      <c r="G39" s="39">
        <f aca="true" t="shared" si="5" ref="G39:G47">E39/D39*100</f>
        <v>145.91993732361485</v>
      </c>
    </row>
    <row r="40" spans="1:7" ht="38.25" customHeight="1">
      <c r="A40" s="4" t="s">
        <v>36</v>
      </c>
      <c r="B40" s="5" t="s">
        <v>37</v>
      </c>
      <c r="C40" s="31">
        <v>581.49</v>
      </c>
      <c r="D40" s="50">
        <v>491.6</v>
      </c>
      <c r="E40" s="32">
        <v>1160.24</v>
      </c>
      <c r="F40" s="40">
        <f t="shared" si="4"/>
        <v>199.5287967118953</v>
      </c>
      <c r="G40" s="55">
        <f t="shared" si="5"/>
        <v>236.01301871440194</v>
      </c>
    </row>
    <row r="41" spans="1:7" s="23" customFormat="1" ht="96" customHeight="1">
      <c r="A41" s="4" t="s">
        <v>114</v>
      </c>
      <c r="B41" s="5" t="s">
        <v>115</v>
      </c>
      <c r="C41" s="31">
        <v>576.99</v>
      </c>
      <c r="D41" s="50">
        <v>576.99</v>
      </c>
      <c r="E41" s="32">
        <v>854.12</v>
      </c>
      <c r="F41" s="40">
        <f t="shared" si="4"/>
        <v>148.03029515242898</v>
      </c>
      <c r="G41" s="55">
        <f t="shared" si="5"/>
        <v>148.03029515242898</v>
      </c>
    </row>
    <row r="42" spans="1:7" s="23" customFormat="1" ht="96" customHeight="1">
      <c r="A42" s="4" t="s">
        <v>117</v>
      </c>
      <c r="B42" s="5" t="s">
        <v>118</v>
      </c>
      <c r="C42" s="31">
        <v>0</v>
      </c>
      <c r="D42" s="50">
        <v>0</v>
      </c>
      <c r="E42" s="32">
        <v>0</v>
      </c>
      <c r="F42" s="40">
        <v>0</v>
      </c>
      <c r="G42" s="55">
        <v>0</v>
      </c>
    </row>
    <row r="43" spans="1:7" ht="109.5" customHeight="1">
      <c r="A43" s="4" t="s">
        <v>71</v>
      </c>
      <c r="B43" s="5" t="s">
        <v>55</v>
      </c>
      <c r="C43" s="31">
        <v>21515.03</v>
      </c>
      <c r="D43" s="50">
        <v>9500</v>
      </c>
      <c r="E43" s="32">
        <v>9447.24</v>
      </c>
      <c r="F43" s="40">
        <f t="shared" si="4"/>
        <v>43.909955040731994</v>
      </c>
      <c r="G43" s="55">
        <f t="shared" si="5"/>
        <v>99.44463157894737</v>
      </c>
    </row>
    <row r="44" spans="1:7" s="23" customFormat="1" ht="94.5" customHeight="1">
      <c r="A44" s="4" t="s">
        <v>89</v>
      </c>
      <c r="B44" s="5" t="s">
        <v>92</v>
      </c>
      <c r="C44" s="31">
        <v>200.12</v>
      </c>
      <c r="D44" s="50">
        <v>200.12</v>
      </c>
      <c r="E44" s="32">
        <v>466.25</v>
      </c>
      <c r="F44" s="40">
        <f t="shared" si="4"/>
        <v>232.9852088746752</v>
      </c>
      <c r="G44" s="55">
        <f t="shared" si="5"/>
        <v>232.9852088746752</v>
      </c>
    </row>
    <row r="45" spans="1:7" ht="56.25">
      <c r="A45" s="14" t="s">
        <v>38</v>
      </c>
      <c r="B45" s="13" t="s">
        <v>39</v>
      </c>
      <c r="C45" s="31">
        <v>10000</v>
      </c>
      <c r="D45" s="50">
        <v>4500</v>
      </c>
      <c r="E45" s="33">
        <v>10109.8</v>
      </c>
      <c r="F45" s="40">
        <f t="shared" si="4"/>
        <v>101.098</v>
      </c>
      <c r="G45" s="55">
        <f t="shared" si="5"/>
        <v>224.6622222222222</v>
      </c>
    </row>
    <row r="46" spans="1:7" s="23" customFormat="1" ht="56.25">
      <c r="A46" s="14" t="s">
        <v>119</v>
      </c>
      <c r="B46" s="13" t="s">
        <v>120</v>
      </c>
      <c r="C46" s="31">
        <v>0</v>
      </c>
      <c r="D46" s="50">
        <v>0</v>
      </c>
      <c r="E46" s="33">
        <v>29.01</v>
      </c>
      <c r="F46" s="40">
        <v>0</v>
      </c>
      <c r="G46" s="55">
        <v>0</v>
      </c>
    </row>
    <row r="47" spans="1:7" s="23" customFormat="1" ht="93" customHeight="1">
      <c r="A47" s="14" t="s">
        <v>90</v>
      </c>
      <c r="B47" s="13" t="s">
        <v>91</v>
      </c>
      <c r="C47" s="31">
        <v>967.07</v>
      </c>
      <c r="D47" s="50">
        <v>967.07</v>
      </c>
      <c r="E47" s="33">
        <v>1624.58</v>
      </c>
      <c r="F47" s="40">
        <f>E47/C47*100</f>
        <v>167.98990765921803</v>
      </c>
      <c r="G47" s="55">
        <f t="shared" si="5"/>
        <v>167.98990765921803</v>
      </c>
    </row>
    <row r="48" spans="1:7" ht="30" customHeight="1">
      <c r="A48" s="15" t="s">
        <v>40</v>
      </c>
      <c r="B48" s="16" t="s">
        <v>41</v>
      </c>
      <c r="C48" s="10">
        <v>132451.52</v>
      </c>
      <c r="D48" s="34">
        <v>128845.24</v>
      </c>
      <c r="E48" s="10">
        <v>136651.26</v>
      </c>
      <c r="F48" s="39">
        <f>E48/C48*100</f>
        <v>103.17077523912145</v>
      </c>
      <c r="G48" s="53">
        <f>E48/D48*100</f>
        <v>106.0584465518478</v>
      </c>
    </row>
    <row r="49" spans="1:7" ht="29.25" customHeight="1">
      <c r="A49" s="15" t="s">
        <v>42</v>
      </c>
      <c r="B49" s="16" t="s">
        <v>56</v>
      </c>
      <c r="C49" s="10">
        <f>SUM(C50:C51)</f>
        <v>127500.05</v>
      </c>
      <c r="D49" s="34">
        <f>SUM(D50:D51)</f>
        <v>85130.04</v>
      </c>
      <c r="E49" s="10">
        <f>SUM(E50:E51)</f>
        <v>135135.55</v>
      </c>
      <c r="F49" s="39">
        <f>E49/C49*100</f>
        <v>105.98862510249995</v>
      </c>
      <c r="G49" s="53">
        <f>E49/D49*100</f>
        <v>158.74014625154646</v>
      </c>
    </row>
    <row r="50" spans="1:7" ht="30" customHeight="1">
      <c r="A50" s="14" t="s">
        <v>82</v>
      </c>
      <c r="B50" s="13" t="s">
        <v>43</v>
      </c>
      <c r="C50" s="31">
        <v>0</v>
      </c>
      <c r="D50" s="50">
        <v>0</v>
      </c>
      <c r="E50" s="33">
        <v>-168.7</v>
      </c>
      <c r="F50" s="40">
        <v>0</v>
      </c>
      <c r="G50" s="55">
        <v>0</v>
      </c>
    </row>
    <row r="51" spans="1:7" ht="30" customHeight="1">
      <c r="A51" s="20" t="s">
        <v>84</v>
      </c>
      <c r="B51" s="13" t="s">
        <v>44</v>
      </c>
      <c r="C51" s="31">
        <v>127500.05</v>
      </c>
      <c r="D51" s="50">
        <v>85130.04</v>
      </c>
      <c r="E51" s="33">
        <v>135304.25</v>
      </c>
      <c r="F51" s="40">
        <f>E51/C51*100</f>
        <v>106.12093877610245</v>
      </c>
      <c r="G51" s="55">
        <f>E51/D51*100</f>
        <v>158.93831366695002</v>
      </c>
    </row>
    <row r="52" spans="1:7" ht="33" customHeight="1">
      <c r="A52" s="15" t="s">
        <v>45</v>
      </c>
      <c r="B52" s="16" t="s">
        <v>46</v>
      </c>
      <c r="C52" s="10">
        <f>C53+C58+C62+C65</f>
        <v>12009117.31</v>
      </c>
      <c r="D52" s="34">
        <f>D53+D58+D62+D65</f>
        <v>5275384.760000001</v>
      </c>
      <c r="E52" s="10">
        <f>E53+E58+E62+E65</f>
        <v>5272722.840000002</v>
      </c>
      <c r="F52" s="39">
        <f aca="true" t="shared" si="6" ref="F52:F57">E52/C52*100</f>
        <v>43.905998283565786</v>
      </c>
      <c r="G52" s="53">
        <f aca="true" t="shared" si="7" ref="G52:G57">E52/D52*100</f>
        <v>99.94954074212401</v>
      </c>
    </row>
    <row r="53" spans="1:7" ht="37.5">
      <c r="A53" s="17" t="s">
        <v>61</v>
      </c>
      <c r="B53" s="18" t="s">
        <v>83</v>
      </c>
      <c r="C53" s="10">
        <f>SUM(C54:C57)</f>
        <v>11937403.48</v>
      </c>
      <c r="D53" s="49">
        <f>SUM(D54:D57)</f>
        <v>5203670.930000001</v>
      </c>
      <c r="E53" s="19">
        <f>SUM(E54:E57)</f>
        <v>5203670.930000001</v>
      </c>
      <c r="F53" s="41">
        <f t="shared" si="6"/>
        <v>43.59131312532297</v>
      </c>
      <c r="G53" s="54">
        <f t="shared" si="7"/>
        <v>100</v>
      </c>
    </row>
    <row r="54" spans="1:7" ht="30" customHeight="1">
      <c r="A54" s="14" t="s">
        <v>94</v>
      </c>
      <c r="B54" s="13" t="s">
        <v>76</v>
      </c>
      <c r="C54" s="31">
        <v>149786.5</v>
      </c>
      <c r="D54" s="50">
        <v>126657.6</v>
      </c>
      <c r="E54" s="32">
        <v>126657.6</v>
      </c>
      <c r="F54" s="40">
        <f t="shared" si="6"/>
        <v>84.5587552950366</v>
      </c>
      <c r="G54" s="55">
        <f t="shared" si="7"/>
        <v>100</v>
      </c>
    </row>
    <row r="55" spans="1:7" ht="37.5">
      <c r="A55" s="14" t="s">
        <v>95</v>
      </c>
      <c r="B55" s="13" t="s">
        <v>57</v>
      </c>
      <c r="C55" s="31">
        <v>2377060.48</v>
      </c>
      <c r="D55" s="50">
        <v>368780.8</v>
      </c>
      <c r="E55" s="33">
        <v>368780.8</v>
      </c>
      <c r="F55" s="40">
        <f t="shared" si="6"/>
        <v>15.51415300968699</v>
      </c>
      <c r="G55" s="55">
        <f t="shared" si="7"/>
        <v>100</v>
      </c>
    </row>
    <row r="56" spans="1:7" ht="30.75" customHeight="1">
      <c r="A56" s="14" t="s">
        <v>96</v>
      </c>
      <c r="B56" s="13" t="s">
        <v>77</v>
      </c>
      <c r="C56" s="31">
        <v>8802293.06</v>
      </c>
      <c r="D56" s="50">
        <v>4697485.91</v>
      </c>
      <c r="E56" s="32">
        <v>4697485.91</v>
      </c>
      <c r="F56" s="40">
        <f t="shared" si="6"/>
        <v>53.36661569865977</v>
      </c>
      <c r="G56" s="55">
        <f t="shared" si="7"/>
        <v>100</v>
      </c>
    </row>
    <row r="57" spans="1:7" ht="29.25" customHeight="1">
      <c r="A57" s="14" t="s">
        <v>97</v>
      </c>
      <c r="B57" s="13" t="s">
        <v>47</v>
      </c>
      <c r="C57" s="31">
        <v>608263.44</v>
      </c>
      <c r="D57" s="50">
        <v>10746.62</v>
      </c>
      <c r="E57" s="33">
        <v>10746.62</v>
      </c>
      <c r="F57" s="40">
        <f t="shared" si="6"/>
        <v>1.7667706610806664</v>
      </c>
      <c r="G57" s="55">
        <f t="shared" si="7"/>
        <v>100</v>
      </c>
    </row>
    <row r="58" spans="1:7" ht="27.75" customHeight="1">
      <c r="A58" s="15" t="s">
        <v>68</v>
      </c>
      <c r="B58" s="16" t="s">
        <v>48</v>
      </c>
      <c r="C58" s="10">
        <f>C59</f>
        <v>71936.82</v>
      </c>
      <c r="D58" s="34">
        <f>D59</f>
        <v>71936.82</v>
      </c>
      <c r="E58" s="10">
        <f>E59</f>
        <v>71986.82</v>
      </c>
      <c r="F58" s="39">
        <v>0</v>
      </c>
      <c r="G58" s="53">
        <v>0</v>
      </c>
    </row>
    <row r="59" spans="1:7" ht="29.25" customHeight="1">
      <c r="A59" s="27" t="s">
        <v>99</v>
      </c>
      <c r="B59" s="13" t="s">
        <v>49</v>
      </c>
      <c r="C59" s="31">
        <v>71936.82</v>
      </c>
      <c r="D59" s="50">
        <v>71936.82</v>
      </c>
      <c r="E59" s="32">
        <v>71986.82</v>
      </c>
      <c r="F59" s="40">
        <f>E59/C59*100</f>
        <v>100.06950543546407</v>
      </c>
      <c r="G59" s="55">
        <f>E59/D59*100</f>
        <v>100.06950543546407</v>
      </c>
    </row>
    <row r="60" spans="1:7" s="23" customFormat="1" ht="100.5" customHeight="1" hidden="1">
      <c r="A60" s="38" t="s">
        <v>106</v>
      </c>
      <c r="B60" s="28" t="s">
        <v>107</v>
      </c>
      <c r="C60" s="35">
        <f>C61</f>
        <v>0</v>
      </c>
      <c r="D60" s="34">
        <f>D61</f>
        <v>0</v>
      </c>
      <c r="E60" s="10">
        <f>E61</f>
        <v>0</v>
      </c>
      <c r="F60" s="39">
        <v>0</v>
      </c>
      <c r="G60" s="53">
        <v>0</v>
      </c>
    </row>
    <row r="61" spans="1:7" s="23" customFormat="1" ht="99" customHeight="1" hidden="1">
      <c r="A61" s="30" t="s">
        <v>105</v>
      </c>
      <c r="B61" s="29" t="s">
        <v>104</v>
      </c>
      <c r="C61" s="36">
        <v>0</v>
      </c>
      <c r="D61" s="50">
        <v>0</v>
      </c>
      <c r="E61" s="32">
        <v>0</v>
      </c>
      <c r="F61" s="40">
        <v>0</v>
      </c>
      <c r="G61" s="55">
        <v>0</v>
      </c>
    </row>
    <row r="62" spans="1:7" ht="75" customHeight="1">
      <c r="A62" s="22" t="s">
        <v>100</v>
      </c>
      <c r="B62" s="26" t="s">
        <v>101</v>
      </c>
      <c r="C62" s="10">
        <f>C63</f>
        <v>2696.95</v>
      </c>
      <c r="D62" s="34">
        <f>D63</f>
        <v>2696.95</v>
      </c>
      <c r="E62" s="10">
        <f>E63</f>
        <v>3484.36</v>
      </c>
      <c r="F62" s="39">
        <v>0</v>
      </c>
      <c r="G62" s="53">
        <v>0</v>
      </c>
    </row>
    <row r="63" spans="1:7" s="23" customFormat="1" ht="93.75" customHeight="1">
      <c r="A63" s="24" t="s">
        <v>102</v>
      </c>
      <c r="B63" s="25" t="s">
        <v>103</v>
      </c>
      <c r="C63" s="31">
        <v>2696.95</v>
      </c>
      <c r="D63" s="50">
        <v>2696.95</v>
      </c>
      <c r="E63" s="11">
        <v>3484.36</v>
      </c>
      <c r="F63" s="40">
        <f>E63/C63*100</f>
        <v>129.19631435510485</v>
      </c>
      <c r="G63" s="55">
        <f>E63/D63*100</f>
        <v>129.19631435510485</v>
      </c>
    </row>
    <row r="64" spans="1:7" ht="37.5">
      <c r="A64" s="15" t="s">
        <v>59</v>
      </c>
      <c r="B64" s="16" t="s">
        <v>60</v>
      </c>
      <c r="C64" s="10">
        <f>C65</f>
        <v>-2919.94</v>
      </c>
      <c r="D64" s="34">
        <f>D65</f>
        <v>-2919.94</v>
      </c>
      <c r="E64" s="10">
        <f>E65</f>
        <v>-6419.27</v>
      </c>
      <c r="F64" s="39">
        <v>0</v>
      </c>
      <c r="G64" s="53">
        <v>0</v>
      </c>
    </row>
    <row r="65" spans="1:7" ht="56.25">
      <c r="A65" s="20" t="s">
        <v>98</v>
      </c>
      <c r="B65" s="21" t="s">
        <v>85</v>
      </c>
      <c r="C65" s="37">
        <v>-2919.94</v>
      </c>
      <c r="D65" s="50">
        <v>-2919.94</v>
      </c>
      <c r="E65" s="32">
        <v>-6419.27</v>
      </c>
      <c r="F65" s="40">
        <f>E65/C65*100</f>
        <v>219.84253101091122</v>
      </c>
      <c r="G65" s="55">
        <f>E65/D65*100</f>
        <v>219.84253101091122</v>
      </c>
    </row>
    <row r="66" spans="1:7" ht="25.5" customHeight="1">
      <c r="A66" s="15"/>
      <c r="B66" s="16" t="s">
        <v>58</v>
      </c>
      <c r="C66" s="10">
        <f>C6+C52</f>
        <v>20759692.76</v>
      </c>
      <c r="D66" s="34">
        <f>D6+D52</f>
        <v>9644342.360000001</v>
      </c>
      <c r="E66" s="10">
        <f>E6+E52</f>
        <v>9320188.770000001</v>
      </c>
      <c r="F66" s="39">
        <f>E66/C66*100</f>
        <v>44.89560070926599</v>
      </c>
      <c r="G66" s="53">
        <f>E66/D66*100</f>
        <v>96.63892489606725</v>
      </c>
    </row>
    <row r="67" spans="3:5" s="57" customFormat="1" ht="31.5" customHeight="1">
      <c r="C67" s="58">
        <v>20759692764.63</v>
      </c>
      <c r="D67" s="58"/>
      <c r="E67" s="58">
        <v>9320188769.42</v>
      </c>
    </row>
  </sheetData>
  <sheetProtection/>
  <mergeCells count="3">
    <mergeCell ref="A1:G1"/>
    <mergeCell ref="A2:G2"/>
    <mergeCell ref="A3:G3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Мартынюк Никита Анатольевич</cp:lastModifiedBy>
  <cp:lastPrinted>2020-07-21T07:55:26Z</cp:lastPrinted>
  <dcterms:created xsi:type="dcterms:W3CDTF">2012-12-03T09:39:47Z</dcterms:created>
  <dcterms:modified xsi:type="dcterms:W3CDTF">2020-07-21T07:55:28Z</dcterms:modified>
  <cp:category/>
  <cp:version/>
  <cp:contentType/>
  <cp:contentStatus/>
</cp:coreProperties>
</file>