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01.02.2020" sheetId="1" r:id="rId1"/>
  </sheets>
  <definedNames>
    <definedName name="_xlnm.Print_Titles" localSheetId="0">'01.02.2020'!$8:$8</definedName>
  </definedNames>
  <calcPr fullCalcOnLoad="1"/>
</workbook>
</file>

<file path=xl/sharedStrings.xml><?xml version="1.0" encoding="utf-8"?>
<sst xmlns="http://schemas.openxmlformats.org/spreadsheetml/2006/main" count="137" uniqueCount="134">
  <si>
    <t>КБК</t>
  </si>
  <si>
    <t>Наименование кода доходов</t>
  </si>
  <si>
    <t xml:space="preserve"> Д О Х О Д Ы </t>
  </si>
  <si>
    <t>182 1 01 02000 01 0000 110</t>
  </si>
  <si>
    <t xml:space="preserve">Налог на доходы физических лиц 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</si>
  <si>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</si>
  <si>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</si>
  <si>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</si>
  <si>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</si>
  <si>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</si>
  <si>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 xml:space="preserve">Единый налог на вмененный доход для отдельных видов деятельности </t>
  </si>
  <si>
    <t>182 1 05 03000 01 0000 110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</si>
  <si>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</si>
  <si>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</si>
  <si>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</si>
  <si>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</si>
  <si>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</si>
  <si>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</si>
  <si>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</si>
  <si>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</si>
  <si>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</si>
  <si>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</si>
  <si>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</si>
  <si>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</si>
  <si>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</si>
  <si>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</si>
  <si>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</si>
  <si>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</si>
  <si>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</si>
  <si>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</si>
  <si>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</si>
  <si>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</si>
  <si>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</si>
  <si>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</si>
  <si>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</si>
  <si>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000 1 14 00000 00 0000 000</t>
  </si>
  <si>
    <t>040 1 14 01040 04 0000 410</t>
  </si>
  <si>
    <t>Доходы от продажи квартир, находящихся в собственности городских округов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</si>
  <si>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</si>
  <si>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</si>
  <si>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</si>
  <si>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</si>
  <si>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</si>
  <si>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</si>
  <si>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</si>
  <si>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000 2 00 00000 00 0000 000</t>
  </si>
  <si>
    <t xml:space="preserve">Безвозмездные поступления 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</si>
  <si>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</si>
  <si>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</si>
  <si>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</si>
  <si>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Единый сельскохозяйственный налог</t>
  </si>
  <si>
    <t xml:space="preserve">Задолженность и перерасчеты по отмененным налогам, сборам и иным обязательным платежам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</si>
  <si>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</si>
  <si>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048 1 12 01000 01 0000 120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</si>
  <si>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</si>
  <si>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</si>
  <si>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</si>
  <si>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Субсидии бюджетам бюджетной системы  Российской Федерации (межбюджетные субсидии)</t>
  </si>
  <si>
    <t>ВСЕГО ДОХОДОВ</t>
  </si>
  <si>
    <t>ИСПОЛНЕНИЕ</t>
  </si>
  <si>
    <t>тыс. рублей</t>
  </si>
  <si>
    <t xml:space="preserve">000 2 19 00000 00 0000 000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</si>
  <si>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</si>
  <si>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000 2 02 00000 00 0000 000</t>
  </si>
  <si>
    <t>Доходы от сдачи в аренду имущества, составляющего казну городских округов (за исключением земельных участков)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</si>
  <si>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</si>
  <si>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</si>
  <si>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</si>
  <si>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 xml:space="preserve">Акцизы по подакцизным товарам (продукции), производимым на территории Российской Федерации </t>
  </si>
  <si>
    <t>182 1 05 04000 02 0000 110</t>
  </si>
  <si>
    <t>000 2 07 00000 00 0000 000</t>
  </si>
  <si>
    <t xml:space="preserve">Налог, взимаемый в связи с применением патентной системы налогообложения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</si>
  <si>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</si>
  <si>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040 1 14 02043 04 0000 410</t>
  </si>
  <si>
    <t>040 1 11 09044 04 0000 120</t>
  </si>
  <si>
    <t>040 1 11 07014 04 0000 120</t>
  </si>
  <si>
    <t>040 1 11 01040 04 0000 120</t>
  </si>
  <si>
    <t>040 1 11 05024 04 0000 120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</si>
  <si>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</si>
  <si>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</si>
  <si>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040 1 11 05312 04 0000 120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</si>
  <si>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</si>
  <si>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</si>
  <si>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</si>
  <si>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000 1 17 01040 04 0000 180</t>
  </si>
  <si>
    <t>Безвозмездные поступления от других бюджетов бюджетной системы Российской Федерации</t>
  </si>
  <si>
    <t>000 1 17 05040 04 0000 180</t>
  </si>
  <si>
    <t>Возврат прочих остатков субсидий,  субвенций  и иных межбюджетных трансфертов, имеющих целевое назначение, прошлых лет из бюджетов городских округов</t>
  </si>
  <si>
    <t>040 1 13 02064 04 0000 130</t>
  </si>
  <si>
    <t>000 1 13 02994 04 0000 130</t>
  </si>
  <si>
    <t>000 1 11 05074 04 0000 120</t>
  </si>
  <si>
    <t>040 1 14 02043 04 0000 440</t>
  </si>
  <si>
    <t>040 1 14 06312 04 0000 430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</si>
  <si>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</si>
  <si>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</si>
  <si>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оказания платных услуг и компенсации затрат государства</t>
  </si>
  <si>
    <t>050 2 02 10000 00 0000 150</t>
  </si>
  <si>
    <t>050 2 02 20000 00 0000 150</t>
  </si>
  <si>
    <t>050 2 02 30000 00 0000 150</t>
  </si>
  <si>
    <t>050 2 02 40000 00 0000 150</t>
  </si>
  <si>
    <t xml:space="preserve">050 2 19 60010 04 0000 150 </t>
  </si>
  <si>
    <t>050 2 07 04050 04 0000 150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</si>
  <si>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</si>
  <si>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</t>
  </si>
  <si>
    <t>050 2 18 0000 04 0000 150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</si>
  <si>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возвратав организациями остатков субсидий прошлых лет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</si>
  <si>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</si>
  <si>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050 2 08 04000 04 0000 150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</si>
  <si>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</si>
  <si>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</si>
  <si>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ДОХОДЫ</t>
  </si>
  <si>
    <t>НЕНАЛОГОВЫЕ ДОХОДЫ</t>
  </si>
  <si>
    <t>182 1 06 04000 00 0000 110</t>
  </si>
  <si>
    <t>Транспортный налог</t>
  </si>
  <si>
    <t>040 1 11 05324 04 0000 120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</si>
  <si>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</si>
  <si>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Утверждено по бюджету на 2020 год</t>
  </si>
  <si>
    <t>040 1 14 02042 04 0000 410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</si>
  <si>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    </t>
  </si>
  <si>
    <t>бюджета города Нижневартовска по доходам на 01.04.2020</t>
  </si>
  <si>
    <t>более чем                в 7 раз</t>
  </si>
  <si>
    <t>более чем                в 13 раз</t>
  </si>
  <si>
    <t>более чем                в 5 раз</t>
  </si>
  <si>
    <t>более чем                в 19 раз</t>
  </si>
  <si>
    <t>более чем                в 8 раз</t>
  </si>
  <si>
    <t>более чем                в 105 раз</t>
  </si>
  <si>
    <t>более чем                в 4 раза</t>
  </si>
  <si>
    <t>более чем                в 3 раза</t>
  </si>
  <si>
    <t>более чем                в 2 раза</t>
  </si>
  <si>
    <t>План на
1 квартал
2020 года</t>
  </si>
  <si>
    <t>Фактическое 
исполнение 
на 01.04.2020</t>
  </si>
  <si>
    <t>% исполнения к 
утверждённому 
плану 2020 года</t>
  </si>
  <si>
    <t>% исполнения 
к плану
1 квартала 
2020 года</t>
  </si>
  <si>
    <t>Приложение 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</si>
</sst>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\.00\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d/m/yy;@"/>
    <numFmt numFmtId="183" formatCode="#,##0.00000"/>
    <numFmt numFmtId="184" formatCode="#,##0.0000"/>
    <numFmt numFmtId="185" formatCode="#,##0.000000"/>
    <numFmt numFmtId="186" formatCode="0.0"/>
    <numFmt numFmtId="187" formatCode="#,##0.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10" xfId="0" applyNumberFormat="1" applyFont="1" applyBorder="1" applyAlignment="1">
      <alignment horizontal="right"/>
    </xf>
    <xf numFmtId="0" fontId="48" fillId="0" borderId="11" xfId="0" applyNumberFormat="1" applyFont="1" applyBorder="1" applyAlignment="1">
      <alignment horizontal="justify"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34" borderId="11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/>
    </xf>
    <xf numFmtId="0" fontId="49" fillId="33" borderId="11" xfId="0" applyNumberFormat="1" applyFont="1" applyFill="1" applyBorder="1" applyAlignment="1">
      <alignment horizontal="justify" wrapText="1"/>
    </xf>
    <xf numFmtId="4" fontId="49" fillId="33" borderId="11" xfId="0" applyNumberFormat="1" applyFont="1" applyFill="1" applyBorder="1" applyAlignment="1">
      <alignment horizontal="center" vertical="center" wrapText="1"/>
    </xf>
    <xf numFmtId="4" fontId="48" fillId="34" borderId="11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right"/>
    </xf>
    <xf numFmtId="0" fontId="48" fillId="0" borderId="11" xfId="0" applyFont="1" applyBorder="1" applyAlignment="1">
      <alignment horizontal="justify" wrapText="1"/>
    </xf>
    <xf numFmtId="0" fontId="48" fillId="0" borderId="11" xfId="0" applyFont="1" applyBorder="1" applyAlignment="1">
      <alignment horizontal="right"/>
    </xf>
    <xf numFmtId="0" fontId="49" fillId="33" borderId="11" xfId="0" applyFont="1" applyFill="1" applyBorder="1" applyAlignment="1">
      <alignment horizontal="right"/>
    </xf>
    <xf numFmtId="0" fontId="49" fillId="33" borderId="11" xfId="0" applyFont="1" applyFill="1" applyBorder="1" applyAlignment="1">
      <alignment horizontal="justify" wrapText="1"/>
    </xf>
    <xf numFmtId="0" fontId="49" fillId="0" borderId="11" xfId="0" applyFont="1" applyBorder="1" applyAlignment="1">
      <alignment horizontal="right"/>
    </xf>
    <xf numFmtId="0" fontId="49" fillId="0" borderId="11" xfId="0" applyFont="1" applyBorder="1" applyAlignment="1">
      <alignment horizontal="justify" wrapText="1"/>
    </xf>
    <xf numFmtId="4" fontId="49" fillId="3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justify" wrapText="1"/>
    </xf>
    <xf numFmtId="0" fontId="2" fillId="33" borderId="11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1" xfId="0" applyFont="1" applyFill="1" applyBorder="1" applyAlignment="1">
      <alignment horizontal="right"/>
    </xf>
    <xf numFmtId="0" fontId="48" fillId="34" borderId="11" xfId="0" applyFont="1" applyFill="1" applyBorder="1" applyAlignment="1">
      <alignment horizontal="justify" wrapText="1"/>
    </xf>
    <xf numFmtId="0" fontId="49" fillId="33" borderId="12" xfId="0" applyFont="1" applyFill="1" applyBorder="1" applyAlignment="1">
      <alignment horizontal="justify" wrapText="1"/>
    </xf>
    <xf numFmtId="0" fontId="3" fillId="0" borderId="13" xfId="0" applyFont="1" applyBorder="1" applyAlignment="1">
      <alignment horizontal="right"/>
    </xf>
    <xf numFmtId="0" fontId="48" fillId="0" borderId="13" xfId="0" applyFont="1" applyBorder="1" applyAlignment="1">
      <alignment horizontal="justify" wrapText="1"/>
    </xf>
    <xf numFmtId="49" fontId="2" fillId="33" borderId="11" xfId="0" applyNumberFormat="1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justify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4" fontId="48" fillId="33" borderId="14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right" vertical="center" wrapText="1"/>
    </xf>
    <xf numFmtId="187" fontId="49" fillId="33" borderId="11" xfId="0" applyNumberFormat="1" applyFont="1" applyFill="1" applyBorder="1" applyAlignment="1">
      <alignment horizontal="center" vertical="center" wrapText="1"/>
    </xf>
    <xf numFmtId="187" fontId="48" fillId="34" borderId="11" xfId="0" applyNumberFormat="1" applyFont="1" applyFill="1" applyBorder="1" applyAlignment="1">
      <alignment horizontal="center" vertical="center" wrapText="1"/>
    </xf>
    <xf numFmtId="187" fontId="49" fillId="34" borderId="11" xfId="0" applyNumberFormat="1" applyFont="1" applyFill="1" applyBorder="1" applyAlignment="1">
      <alignment horizontal="center" vertical="center" wrapText="1"/>
    </xf>
    <xf numFmtId="0" fontId="48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0" fillId="34" borderId="11" xfId="0" applyNumberFormat="1" applyFont="1" applyFill="1" applyBorder="1" applyAlignment="1">
      <alignment horizontal="center" wrapText="1"/>
    </xf>
    <xf numFmtId="0" fontId="49" fillId="34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29" fillId="0" borderId="0" xfId="0" applyFont="1" applyAlignment="1">
      <alignment/>
    </xf>
    <xf numFmtId="188" fontId="29" fillId="0" borderId="0" xfId="63" applyNumberFormat="1" applyFont="1" applyAlignment="1">
      <alignment horizontal="right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="80" zoomScaleNormal="80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9" sqref="B19"/>
    </sheetView>
  </sheetViews>
  <sheetFormatPr defaultColWidth="9.140625" defaultRowHeight="15"/>
  <cols>
    <col min="1" max="1" width="34.00390625" style="0" customWidth="1"/>
    <col min="2" max="2" width="83.140625" style="0" customWidth="1"/>
    <col min="3" max="3" width="23.7109375" style="0" customWidth="1"/>
    <col min="4" max="4" width="20.00390625" style="0" customWidth="1"/>
    <col min="5" max="5" width="19.57421875" style="0" customWidth="1"/>
    <col min="6" max="6" width="22.140625" style="0" customWidth="1"/>
    <col min="7" max="7" width="21.57421875" style="0" customWidth="1"/>
    <col min="8" max="8" width="12.140625" style="0" customWidth="1"/>
    <col min="9" max="9" width="16.28125" style="0" customWidth="1"/>
  </cols>
  <sheetData>
    <row r="1" s="24" customFormat="1" ht="18.75">
      <c r="G1" s="54" t="s">
        <v>133</v>
      </c>
    </row>
    <row r="2" s="24" customFormat="1" ht="18.75">
      <c r="G2" s="54"/>
    </row>
    <row r="3" s="24" customFormat="1" ht="18.75">
      <c r="G3" s="54"/>
    </row>
    <row r="4" spans="1:7" ht="18.75">
      <c r="A4" s="52" t="s">
        <v>59</v>
      </c>
      <c r="B4" s="52"/>
      <c r="C4" s="52"/>
      <c r="D4" s="52"/>
      <c r="E4" s="52"/>
      <c r="F4" s="52"/>
      <c r="G4" s="52"/>
    </row>
    <row r="5" spans="1:7" ht="18.75">
      <c r="A5" s="52" t="s">
        <v>119</v>
      </c>
      <c r="B5" s="52"/>
      <c r="C5" s="52"/>
      <c r="D5" s="52"/>
      <c r="E5" s="52"/>
      <c r="F5" s="52"/>
      <c r="G5" s="52"/>
    </row>
    <row r="6" spans="1:7" ht="15.75">
      <c r="A6" s="53"/>
      <c r="B6" s="53"/>
      <c r="C6" s="53"/>
      <c r="D6" s="53"/>
      <c r="E6" s="53"/>
      <c r="F6" s="53"/>
      <c r="G6" s="53"/>
    </row>
    <row r="7" spans="1:7" ht="18.75">
      <c r="A7" s="1"/>
      <c r="B7" s="1"/>
      <c r="C7" s="1"/>
      <c r="D7" s="1"/>
      <c r="E7" s="3"/>
      <c r="F7" s="2"/>
      <c r="G7" s="3" t="s">
        <v>60</v>
      </c>
    </row>
    <row r="8" spans="1:7" ht="99.75" customHeight="1">
      <c r="A8" s="6" t="s">
        <v>0</v>
      </c>
      <c r="B8" s="6" t="s">
        <v>1</v>
      </c>
      <c r="C8" s="7" t="s">
        <v>116</v>
      </c>
      <c r="D8" s="8" t="s">
        <v>129</v>
      </c>
      <c r="E8" s="6" t="s">
        <v>130</v>
      </c>
      <c r="F8" s="6" t="s">
        <v>131</v>
      </c>
      <c r="G8" s="6" t="s">
        <v>132</v>
      </c>
    </row>
    <row r="9" spans="1:7" ht="27" customHeight="1">
      <c r="A9" s="9"/>
      <c r="B9" s="10" t="s">
        <v>2</v>
      </c>
      <c r="C9" s="11">
        <f>SUM(C10,C25)</f>
        <v>8684861.8</v>
      </c>
      <c r="D9" s="11">
        <f>SUM(D10,D25)</f>
        <v>1979422.1899999997</v>
      </c>
      <c r="E9" s="11">
        <f>SUM(E10,E25)</f>
        <v>2056727.6600000001</v>
      </c>
      <c r="F9" s="42">
        <f aca="true" t="shared" si="0" ref="F9:F25">E9/C9*100</f>
        <v>23.681754613527644</v>
      </c>
      <c r="G9" s="42">
        <f aca="true" t="shared" si="1" ref="G9:G25">E9/D9*100</f>
        <v>103.90545636956816</v>
      </c>
    </row>
    <row r="10" spans="1:7" s="46" customFormat="1" ht="27" customHeight="1">
      <c r="A10" s="45"/>
      <c r="B10" s="47" t="s">
        <v>110</v>
      </c>
      <c r="C10" s="11">
        <f>SUM(C11,C12,C14,C19,C23:C24)</f>
        <v>7703876.16</v>
      </c>
      <c r="D10" s="20">
        <f>SUM(D11,D12,D14,D19,D23:D24)</f>
        <v>1696428.1299999997</v>
      </c>
      <c r="E10" s="20">
        <f>SUM(E11,E12,E14,E19,E23:E24)</f>
        <v>1685809.79</v>
      </c>
      <c r="F10" s="44">
        <f t="shared" si="0"/>
        <v>21.88261798330881</v>
      </c>
      <c r="G10" s="44">
        <f t="shared" si="1"/>
        <v>99.37407663712817</v>
      </c>
    </row>
    <row r="11" spans="1:7" ht="30.75" customHeight="1">
      <c r="A11" s="4" t="s">
        <v>3</v>
      </c>
      <c r="B11" s="5" t="s">
        <v>4</v>
      </c>
      <c r="C11" s="33">
        <v>5996182.4</v>
      </c>
      <c r="D11" s="12">
        <v>1350642.88</v>
      </c>
      <c r="E11" s="34">
        <v>1282441.79</v>
      </c>
      <c r="F11" s="43">
        <f t="shared" si="0"/>
        <v>21.38763807451888</v>
      </c>
      <c r="G11" s="43">
        <f t="shared" si="1"/>
        <v>94.95047203003062</v>
      </c>
    </row>
    <row r="12" spans="1:7" ht="37.5">
      <c r="A12" s="13" t="s">
        <v>65</v>
      </c>
      <c r="B12" s="10" t="s">
        <v>66</v>
      </c>
      <c r="C12" s="11">
        <f>C13</f>
        <v>21807.3</v>
      </c>
      <c r="D12" s="11">
        <f>D13</f>
        <v>5315.45</v>
      </c>
      <c r="E12" s="11">
        <f>E13</f>
        <v>6189.28</v>
      </c>
      <c r="F12" s="42">
        <f t="shared" si="0"/>
        <v>28.381688700572745</v>
      </c>
      <c r="G12" s="42">
        <f t="shared" si="1"/>
        <v>116.43943598378313</v>
      </c>
    </row>
    <row r="13" spans="1:7" ht="37.5">
      <c r="A13" s="4" t="s">
        <v>67</v>
      </c>
      <c r="B13" s="5" t="s">
        <v>68</v>
      </c>
      <c r="C13" s="33">
        <v>21807.3</v>
      </c>
      <c r="D13" s="12">
        <v>5315.45</v>
      </c>
      <c r="E13" s="34">
        <v>6189.28</v>
      </c>
      <c r="F13" s="43">
        <f t="shared" si="0"/>
        <v>28.381688700572745</v>
      </c>
      <c r="G13" s="43">
        <f t="shared" si="1"/>
        <v>116.43943598378313</v>
      </c>
    </row>
    <row r="14" spans="1:7" ht="29.25" customHeight="1">
      <c r="A14" s="13" t="s">
        <v>5</v>
      </c>
      <c r="B14" s="10" t="s">
        <v>6</v>
      </c>
      <c r="C14" s="11">
        <f>SUM(C15:C18)</f>
        <v>1232102</v>
      </c>
      <c r="D14" s="11">
        <f>SUM(D15:D18)</f>
        <v>259536</v>
      </c>
      <c r="E14" s="11">
        <f>SUM(E15:E18)</f>
        <v>304280.37</v>
      </c>
      <c r="F14" s="42">
        <f t="shared" si="0"/>
        <v>24.696037341064294</v>
      </c>
      <c r="G14" s="42">
        <f t="shared" si="1"/>
        <v>117.24014009617163</v>
      </c>
    </row>
    <row r="15" spans="1:7" ht="37.5">
      <c r="A15" s="4" t="s">
        <v>7</v>
      </c>
      <c r="B15" s="5" t="s">
        <v>8</v>
      </c>
      <c r="C15" s="33">
        <v>985836</v>
      </c>
      <c r="D15" s="12">
        <v>194928</v>
      </c>
      <c r="E15" s="34">
        <v>231189.09</v>
      </c>
      <c r="F15" s="43">
        <f t="shared" si="0"/>
        <v>23.45106995484036</v>
      </c>
      <c r="G15" s="43">
        <f t="shared" si="1"/>
        <v>118.60229931051465</v>
      </c>
    </row>
    <row r="16" spans="1:7" ht="27.75" customHeight="1">
      <c r="A16" s="4" t="s">
        <v>9</v>
      </c>
      <c r="B16" s="5" t="s">
        <v>10</v>
      </c>
      <c r="C16" s="33">
        <v>168480</v>
      </c>
      <c r="D16" s="12">
        <v>40811</v>
      </c>
      <c r="E16" s="35">
        <v>46505.59</v>
      </c>
      <c r="F16" s="43">
        <f t="shared" si="0"/>
        <v>27.60303300094967</v>
      </c>
      <c r="G16" s="43">
        <f t="shared" si="1"/>
        <v>113.95356644042047</v>
      </c>
    </row>
    <row r="17" spans="1:7" ht="24" customHeight="1">
      <c r="A17" s="4" t="s">
        <v>11</v>
      </c>
      <c r="B17" s="5" t="s">
        <v>50</v>
      </c>
      <c r="C17" s="33">
        <v>1286</v>
      </c>
      <c r="D17" s="12">
        <v>617</v>
      </c>
      <c r="E17" s="34">
        <v>168.81</v>
      </c>
      <c r="F17" s="43">
        <f t="shared" si="0"/>
        <v>13.12674961119751</v>
      </c>
      <c r="G17" s="43">
        <f t="shared" si="1"/>
        <v>27.359805510534844</v>
      </c>
    </row>
    <row r="18" spans="1:7" ht="40.5" customHeight="1">
      <c r="A18" s="4" t="s">
        <v>69</v>
      </c>
      <c r="B18" s="5" t="s">
        <v>71</v>
      </c>
      <c r="C18" s="33">
        <v>76500</v>
      </c>
      <c r="D18" s="12">
        <v>23180</v>
      </c>
      <c r="E18" s="34">
        <v>26416.88</v>
      </c>
      <c r="F18" s="43">
        <f t="shared" si="0"/>
        <v>34.53186928104575</v>
      </c>
      <c r="G18" s="43">
        <f t="shared" si="1"/>
        <v>113.96410698878343</v>
      </c>
    </row>
    <row r="19" spans="1:7" ht="33.75" customHeight="1">
      <c r="A19" s="13" t="s">
        <v>12</v>
      </c>
      <c r="B19" s="10" t="s">
        <v>13</v>
      </c>
      <c r="C19" s="11">
        <f>SUM(C20:C22)</f>
        <v>409779.45999999996</v>
      </c>
      <c r="D19" s="11">
        <f>SUM(D20:D22)</f>
        <v>71591.4</v>
      </c>
      <c r="E19" s="36">
        <f>SUM(E20:E22)</f>
        <v>80408.78</v>
      </c>
      <c r="F19" s="42">
        <f t="shared" si="0"/>
        <v>19.622452526049013</v>
      </c>
      <c r="G19" s="42">
        <f t="shared" si="1"/>
        <v>112.3162558631344</v>
      </c>
    </row>
    <row r="20" spans="1:7" ht="53.25" customHeight="1">
      <c r="A20" s="4" t="s">
        <v>14</v>
      </c>
      <c r="B20" s="5" t="s">
        <v>15</v>
      </c>
      <c r="C20" s="33">
        <v>108322.9</v>
      </c>
      <c r="D20" s="12">
        <v>9990.4</v>
      </c>
      <c r="E20" s="35">
        <v>13057.97</v>
      </c>
      <c r="F20" s="43">
        <f t="shared" si="0"/>
        <v>12.054671726846308</v>
      </c>
      <c r="G20" s="43">
        <f t="shared" si="1"/>
        <v>130.7051769698911</v>
      </c>
    </row>
    <row r="21" spans="1:7" s="24" customFormat="1" ht="32.25" customHeight="1">
      <c r="A21" s="4" t="s">
        <v>112</v>
      </c>
      <c r="B21" s="5" t="s">
        <v>113</v>
      </c>
      <c r="C21" s="33">
        <v>126115.6</v>
      </c>
      <c r="D21" s="12">
        <v>23745.9</v>
      </c>
      <c r="E21" s="35">
        <v>26614.98</v>
      </c>
      <c r="F21" s="43">
        <f>E21/C21*100</f>
        <v>21.10363824935218</v>
      </c>
      <c r="G21" s="43">
        <f>E21/D21*100</f>
        <v>112.0824226498048</v>
      </c>
    </row>
    <row r="22" spans="1:7" ht="30" customHeight="1">
      <c r="A22" s="4" t="s">
        <v>16</v>
      </c>
      <c r="B22" s="5" t="s">
        <v>17</v>
      </c>
      <c r="C22" s="33">
        <v>175340.96</v>
      </c>
      <c r="D22" s="12">
        <v>37855.1</v>
      </c>
      <c r="E22" s="35">
        <v>40735.83</v>
      </c>
      <c r="F22" s="43">
        <f t="shared" si="0"/>
        <v>23.232352554702565</v>
      </c>
      <c r="G22" s="43">
        <f t="shared" si="1"/>
        <v>107.609886118383</v>
      </c>
    </row>
    <row r="23" spans="1:7" ht="36.75" customHeight="1">
      <c r="A23" s="13" t="s">
        <v>18</v>
      </c>
      <c r="B23" s="10" t="s">
        <v>19</v>
      </c>
      <c r="C23" s="11">
        <v>44005</v>
      </c>
      <c r="D23" s="11">
        <v>9342.4</v>
      </c>
      <c r="E23" s="36">
        <v>12489.57</v>
      </c>
      <c r="F23" s="42">
        <f t="shared" si="0"/>
        <v>28.382161118054768</v>
      </c>
      <c r="G23" s="42">
        <f t="shared" si="1"/>
        <v>133.68695410172975</v>
      </c>
    </row>
    <row r="24" spans="1:7" ht="37.5">
      <c r="A24" s="13" t="s">
        <v>20</v>
      </c>
      <c r="B24" s="10" t="s">
        <v>51</v>
      </c>
      <c r="C24" s="11">
        <v>0</v>
      </c>
      <c r="D24" s="11">
        <v>0</v>
      </c>
      <c r="E24" s="11">
        <v>0</v>
      </c>
      <c r="F24" s="42">
        <v>0</v>
      </c>
      <c r="G24" s="42">
        <v>0</v>
      </c>
    </row>
    <row r="25" spans="1:7" s="46" customFormat="1" ht="29.25" customHeight="1">
      <c r="A25" s="48"/>
      <c r="B25" s="47" t="s">
        <v>111</v>
      </c>
      <c r="C25" s="11">
        <f>SUM(C26,C36,C38,C42,C49,C50)</f>
        <v>980985.6400000001</v>
      </c>
      <c r="D25" s="20">
        <f>SUM(D26,D36,D38,D42,D49,D50)</f>
        <v>282994.06</v>
      </c>
      <c r="E25" s="20">
        <f>SUM(E26,E36,E38,E42,E49,E50)</f>
        <v>370917.87</v>
      </c>
      <c r="F25" s="44">
        <f t="shared" si="0"/>
        <v>37.81073390635972</v>
      </c>
      <c r="G25" s="44">
        <f t="shared" si="1"/>
        <v>131.06913622144577</v>
      </c>
    </row>
    <row r="26" spans="1:7" ht="37.5">
      <c r="A26" s="13" t="s">
        <v>21</v>
      </c>
      <c r="B26" s="10" t="s">
        <v>22</v>
      </c>
      <c r="C26" s="11">
        <f>SUM(C27:C35)</f>
        <v>686035.6900000001</v>
      </c>
      <c r="D26" s="11">
        <f>SUM(D27:D35)</f>
        <v>70113.24</v>
      </c>
      <c r="E26" s="11">
        <f>SUM(E27:E35)</f>
        <v>116119.86</v>
      </c>
      <c r="F26" s="42">
        <f aca="true" t="shared" si="2" ref="F26:F31">E26/C26*100</f>
        <v>16.92621268727287</v>
      </c>
      <c r="G26" s="42">
        <f>E26/D26*100</f>
        <v>165.61759234061927</v>
      </c>
    </row>
    <row r="27" spans="1:7" ht="60.75" customHeight="1">
      <c r="A27" s="4" t="s">
        <v>76</v>
      </c>
      <c r="B27" s="5" t="s">
        <v>23</v>
      </c>
      <c r="C27" s="33">
        <v>5920.29</v>
      </c>
      <c r="D27" s="12">
        <v>0</v>
      </c>
      <c r="E27" s="34">
        <v>140.57</v>
      </c>
      <c r="F27" s="43">
        <f t="shared" si="2"/>
        <v>2.374376930859806</v>
      </c>
      <c r="G27" s="43">
        <v>0</v>
      </c>
    </row>
    <row r="28" spans="1:7" ht="94.5" customHeight="1">
      <c r="A28" s="4" t="s">
        <v>24</v>
      </c>
      <c r="B28" s="5" t="s">
        <v>25</v>
      </c>
      <c r="C28" s="33">
        <v>580000</v>
      </c>
      <c r="D28" s="12">
        <v>48000</v>
      </c>
      <c r="E28" s="34">
        <v>97328.29</v>
      </c>
      <c r="F28" s="43">
        <f t="shared" si="2"/>
        <v>16.780739655172415</v>
      </c>
      <c r="G28" s="43" t="s">
        <v>128</v>
      </c>
    </row>
    <row r="29" spans="1:7" ht="72.75" customHeight="1">
      <c r="A29" s="4" t="s">
        <v>77</v>
      </c>
      <c r="B29" s="5" t="s">
        <v>26</v>
      </c>
      <c r="C29" s="33">
        <v>650</v>
      </c>
      <c r="D29" s="12">
        <v>0</v>
      </c>
      <c r="E29" s="34">
        <v>94.35</v>
      </c>
      <c r="F29" s="43">
        <f t="shared" si="2"/>
        <v>14.515384615384614</v>
      </c>
      <c r="G29" s="43">
        <v>0</v>
      </c>
    </row>
    <row r="30" spans="1:7" ht="75">
      <c r="A30" s="4" t="s">
        <v>27</v>
      </c>
      <c r="B30" s="5" t="s">
        <v>72</v>
      </c>
      <c r="C30" s="33">
        <v>1603.22</v>
      </c>
      <c r="D30" s="12">
        <v>352.79</v>
      </c>
      <c r="E30" s="34">
        <v>280.74</v>
      </c>
      <c r="F30" s="43">
        <f t="shared" si="2"/>
        <v>17.511009094197927</v>
      </c>
      <c r="G30" s="43">
        <f>E30/D30*100</f>
        <v>79.577085518297</v>
      </c>
    </row>
    <row r="31" spans="1:7" ht="39" customHeight="1">
      <c r="A31" s="4" t="s">
        <v>90</v>
      </c>
      <c r="B31" s="14" t="s">
        <v>64</v>
      </c>
      <c r="C31" s="33">
        <v>77947.82</v>
      </c>
      <c r="D31" s="12">
        <v>16680</v>
      </c>
      <c r="E31" s="34">
        <v>14778.86</v>
      </c>
      <c r="F31" s="43">
        <f t="shared" si="2"/>
        <v>18.959940124047087</v>
      </c>
      <c r="G31" s="43">
        <f>E31/D31*100</f>
        <v>88.60227817745803</v>
      </c>
    </row>
    <row r="32" spans="1:7" ht="111.75" customHeight="1">
      <c r="A32" s="4" t="s">
        <v>80</v>
      </c>
      <c r="B32" s="14" t="s">
        <v>81</v>
      </c>
      <c r="C32" s="33">
        <v>0</v>
      </c>
      <c r="D32" s="12">
        <v>0</v>
      </c>
      <c r="E32" s="34">
        <v>0.22</v>
      </c>
      <c r="F32" s="43">
        <v>0</v>
      </c>
      <c r="G32" s="43">
        <v>0</v>
      </c>
    </row>
    <row r="33" spans="1:7" s="24" customFormat="1" ht="98.25" customHeight="1">
      <c r="A33" s="4" t="s">
        <v>114</v>
      </c>
      <c r="B33" s="14" t="s">
        <v>115</v>
      </c>
      <c r="C33" s="33">
        <v>0</v>
      </c>
      <c r="D33" s="12">
        <v>0</v>
      </c>
      <c r="E33" s="34">
        <v>0.01</v>
      </c>
      <c r="F33" s="43">
        <v>0</v>
      </c>
      <c r="G33" s="43">
        <v>0</v>
      </c>
    </row>
    <row r="34" spans="1:7" ht="56.25">
      <c r="A34" s="4" t="s">
        <v>75</v>
      </c>
      <c r="B34" s="5" t="s">
        <v>28</v>
      </c>
      <c r="C34" s="33">
        <v>1010.45</v>
      </c>
      <c r="D34" s="12">
        <v>1010.45</v>
      </c>
      <c r="E34" s="34">
        <v>604.43</v>
      </c>
      <c r="F34" s="43">
        <f aca="true" t="shared" si="3" ref="F34:F40">E34/C34*100</f>
        <v>59.81790291454302</v>
      </c>
      <c r="G34" s="43">
        <v>0</v>
      </c>
    </row>
    <row r="35" spans="1:7" ht="93.75">
      <c r="A35" s="4" t="s">
        <v>74</v>
      </c>
      <c r="B35" s="5" t="s">
        <v>52</v>
      </c>
      <c r="C35" s="33">
        <v>18903.91</v>
      </c>
      <c r="D35" s="12">
        <v>4070</v>
      </c>
      <c r="E35" s="34">
        <v>2892.39</v>
      </c>
      <c r="F35" s="43">
        <f t="shared" si="3"/>
        <v>15.30048545512542</v>
      </c>
      <c r="G35" s="43">
        <f>E35/D35*100</f>
        <v>71.06609336609337</v>
      </c>
    </row>
    <row r="36" spans="1:7" ht="37.5">
      <c r="A36" s="13" t="s">
        <v>29</v>
      </c>
      <c r="B36" s="10" t="s">
        <v>30</v>
      </c>
      <c r="C36" s="11">
        <f>C37</f>
        <v>8794.23</v>
      </c>
      <c r="D36" s="11">
        <f>D37</f>
        <v>2198.56</v>
      </c>
      <c r="E36" s="11">
        <f>E37</f>
        <v>15898.05</v>
      </c>
      <c r="F36" s="42">
        <f t="shared" si="3"/>
        <v>180.77819206456962</v>
      </c>
      <c r="G36" s="42" t="s">
        <v>120</v>
      </c>
    </row>
    <row r="37" spans="1:7" ht="37.5">
      <c r="A37" s="4" t="s">
        <v>53</v>
      </c>
      <c r="B37" s="5" t="s">
        <v>31</v>
      </c>
      <c r="C37" s="33">
        <v>8794.23</v>
      </c>
      <c r="D37" s="12">
        <v>2198.56</v>
      </c>
      <c r="E37" s="35">
        <v>15898.05</v>
      </c>
      <c r="F37" s="43">
        <f t="shared" si="3"/>
        <v>180.77819206456962</v>
      </c>
      <c r="G37" s="43" t="s">
        <v>120</v>
      </c>
    </row>
    <row r="38" spans="1:7" ht="37.5">
      <c r="A38" s="13" t="s">
        <v>32</v>
      </c>
      <c r="B38" s="10" t="s">
        <v>95</v>
      </c>
      <c r="C38" s="11">
        <f>SUM(C39:C41)</f>
        <v>3248.9700000000003</v>
      </c>
      <c r="D38" s="11">
        <f>SUM(D39:D41)</f>
        <v>573.03</v>
      </c>
      <c r="E38" s="36">
        <f>SUM(E39:E41)</f>
        <v>11302.66</v>
      </c>
      <c r="F38" s="42" t="s">
        <v>127</v>
      </c>
      <c r="G38" s="42" t="s">
        <v>123</v>
      </c>
    </row>
    <row r="39" spans="1:7" ht="37.5">
      <c r="A39" s="4" t="s">
        <v>82</v>
      </c>
      <c r="B39" s="5" t="s">
        <v>33</v>
      </c>
      <c r="C39" s="33">
        <v>1810.72</v>
      </c>
      <c r="D39" s="12">
        <v>419.43</v>
      </c>
      <c r="E39" s="34">
        <v>584.54</v>
      </c>
      <c r="F39" s="43">
        <f t="shared" si="3"/>
        <v>32.28218609172042</v>
      </c>
      <c r="G39" s="43">
        <f>E39/D39*100</f>
        <v>139.36532913716232</v>
      </c>
    </row>
    <row r="40" spans="1:7" ht="42" customHeight="1">
      <c r="A40" s="4" t="s">
        <v>88</v>
      </c>
      <c r="B40" s="5" t="s">
        <v>83</v>
      </c>
      <c r="C40" s="33">
        <v>180.42</v>
      </c>
      <c r="D40" s="12">
        <v>54.98</v>
      </c>
      <c r="E40" s="34">
        <v>290.99</v>
      </c>
      <c r="F40" s="43">
        <f t="shared" si="3"/>
        <v>161.28477995787608</v>
      </c>
      <c r="G40" s="43" t="s">
        <v>122</v>
      </c>
    </row>
    <row r="41" spans="1:7" ht="37.5">
      <c r="A41" s="4" t="s">
        <v>89</v>
      </c>
      <c r="B41" s="5" t="s">
        <v>34</v>
      </c>
      <c r="C41" s="33">
        <v>1257.83</v>
      </c>
      <c r="D41" s="12">
        <v>98.62</v>
      </c>
      <c r="E41" s="35">
        <v>10427.13</v>
      </c>
      <c r="F41" s="43" t="s">
        <v>124</v>
      </c>
      <c r="G41" s="43" t="s">
        <v>125</v>
      </c>
    </row>
    <row r="42" spans="1:7" ht="35.25" customHeight="1">
      <c r="A42" s="13" t="s">
        <v>35</v>
      </c>
      <c r="B42" s="10" t="s">
        <v>54</v>
      </c>
      <c r="C42" s="11">
        <f>SUM(C43:C48)</f>
        <v>31676.52</v>
      </c>
      <c r="D42" s="11">
        <f>SUM(D43:D48)</f>
        <v>6535.7</v>
      </c>
      <c r="E42" s="11">
        <f>SUM(E43:E48)</f>
        <v>17027.71</v>
      </c>
      <c r="F42" s="42">
        <f aca="true" t="shared" si="4" ref="F42:F50">E42/C42*100</f>
        <v>53.75498950010923</v>
      </c>
      <c r="G42" s="42" t="s">
        <v>128</v>
      </c>
    </row>
    <row r="43" spans="1:7" ht="38.25" customHeight="1">
      <c r="A43" s="4" t="s">
        <v>36</v>
      </c>
      <c r="B43" s="5" t="s">
        <v>37</v>
      </c>
      <c r="C43" s="33">
        <v>161.49</v>
      </c>
      <c r="D43" s="12">
        <v>35.7</v>
      </c>
      <c r="E43" s="34">
        <v>488.76</v>
      </c>
      <c r="F43" s="43" t="s">
        <v>127</v>
      </c>
      <c r="G43" s="43" t="s">
        <v>121</v>
      </c>
    </row>
    <row r="44" spans="1:7" s="24" customFormat="1" ht="96" customHeight="1">
      <c r="A44" s="4" t="s">
        <v>117</v>
      </c>
      <c r="B44" s="5" t="s">
        <v>118</v>
      </c>
      <c r="C44" s="33">
        <v>0</v>
      </c>
      <c r="D44" s="12">
        <v>0</v>
      </c>
      <c r="E44" s="34">
        <v>576.99</v>
      </c>
      <c r="F44" s="43">
        <v>0</v>
      </c>
      <c r="G44" s="43">
        <v>0</v>
      </c>
    </row>
    <row r="45" spans="1:7" ht="109.5" customHeight="1">
      <c r="A45" s="4" t="s">
        <v>73</v>
      </c>
      <c r="B45" s="5" t="s">
        <v>55</v>
      </c>
      <c r="C45" s="33">
        <v>21515.03</v>
      </c>
      <c r="D45" s="12">
        <v>4500</v>
      </c>
      <c r="E45" s="34">
        <v>5955.79</v>
      </c>
      <c r="F45" s="43">
        <f t="shared" si="4"/>
        <v>27.681997189871453</v>
      </c>
      <c r="G45" s="43">
        <f>E45/D45*100</f>
        <v>132.35088888888887</v>
      </c>
    </row>
    <row r="46" spans="1:7" s="24" customFormat="1" ht="94.5" customHeight="1">
      <c r="A46" s="4" t="s">
        <v>91</v>
      </c>
      <c r="B46" s="5" t="s">
        <v>94</v>
      </c>
      <c r="C46" s="33">
        <v>0</v>
      </c>
      <c r="D46" s="12">
        <v>0</v>
      </c>
      <c r="E46" s="34">
        <v>200.12</v>
      </c>
      <c r="F46" s="43">
        <v>0</v>
      </c>
      <c r="G46" s="43">
        <v>0</v>
      </c>
    </row>
    <row r="47" spans="1:7" ht="56.25">
      <c r="A47" s="15" t="s">
        <v>38</v>
      </c>
      <c r="B47" s="14" t="s">
        <v>39</v>
      </c>
      <c r="C47" s="33">
        <v>10000</v>
      </c>
      <c r="D47" s="12">
        <v>2000</v>
      </c>
      <c r="E47" s="35">
        <v>8838.97</v>
      </c>
      <c r="F47" s="43">
        <f t="shared" si="4"/>
        <v>88.38969999999999</v>
      </c>
      <c r="G47" s="43" t="s">
        <v>126</v>
      </c>
    </row>
    <row r="48" spans="1:7" s="24" customFormat="1" ht="93" customHeight="1">
      <c r="A48" s="15" t="s">
        <v>92</v>
      </c>
      <c r="B48" s="14" t="s">
        <v>93</v>
      </c>
      <c r="C48" s="33">
        <v>0</v>
      </c>
      <c r="D48" s="12">
        <v>0</v>
      </c>
      <c r="E48" s="35">
        <v>967.08</v>
      </c>
      <c r="F48" s="43">
        <v>0</v>
      </c>
      <c r="G48" s="43">
        <v>0</v>
      </c>
    </row>
    <row r="49" spans="1:7" ht="30" customHeight="1">
      <c r="A49" s="16" t="s">
        <v>40</v>
      </c>
      <c r="B49" s="17" t="s">
        <v>41</v>
      </c>
      <c r="C49" s="11">
        <v>123730.18</v>
      </c>
      <c r="D49" s="11">
        <v>118556.53</v>
      </c>
      <c r="E49" s="11">
        <v>125562.78</v>
      </c>
      <c r="F49" s="42">
        <f t="shared" si="4"/>
        <v>101.48112610844015</v>
      </c>
      <c r="G49" s="42">
        <f>E49/D49*100</f>
        <v>105.90962809049826</v>
      </c>
    </row>
    <row r="50" spans="1:7" ht="29.25" customHeight="1">
      <c r="A50" s="16" t="s">
        <v>42</v>
      </c>
      <c r="B50" s="17" t="s">
        <v>56</v>
      </c>
      <c r="C50" s="11">
        <f>SUM(C51:C52)</f>
        <v>127500.05</v>
      </c>
      <c r="D50" s="11">
        <f>SUM(D51:D52)</f>
        <v>85017</v>
      </c>
      <c r="E50" s="11">
        <f>SUM(E51:E52)</f>
        <v>85006.81</v>
      </c>
      <c r="F50" s="42">
        <f t="shared" si="4"/>
        <v>66.67198169726207</v>
      </c>
      <c r="G50" s="42">
        <v>0</v>
      </c>
    </row>
    <row r="51" spans="1:7" ht="30" customHeight="1">
      <c r="A51" s="15" t="s">
        <v>84</v>
      </c>
      <c r="B51" s="14" t="s">
        <v>43</v>
      </c>
      <c r="C51" s="33">
        <v>0</v>
      </c>
      <c r="D51" s="12">
        <v>0</v>
      </c>
      <c r="E51" s="35">
        <v>-157.53</v>
      </c>
      <c r="F51" s="43">
        <v>0</v>
      </c>
      <c r="G51" s="43">
        <v>0</v>
      </c>
    </row>
    <row r="52" spans="1:7" ht="30" customHeight="1">
      <c r="A52" s="21" t="s">
        <v>86</v>
      </c>
      <c r="B52" s="14" t="s">
        <v>44</v>
      </c>
      <c r="C52" s="33">
        <v>127500.05</v>
      </c>
      <c r="D52" s="12">
        <v>85017</v>
      </c>
      <c r="E52" s="35">
        <v>85164.34</v>
      </c>
      <c r="F52" s="43">
        <f>E52/C52*100</f>
        <v>66.79553458998643</v>
      </c>
      <c r="G52" s="43">
        <f>E52/D52*100</f>
        <v>100.17330651516755</v>
      </c>
    </row>
    <row r="53" spans="1:7" ht="33" customHeight="1">
      <c r="A53" s="16" t="s">
        <v>45</v>
      </c>
      <c r="B53" s="17" t="s">
        <v>46</v>
      </c>
      <c r="C53" s="11">
        <f>C54+C59+C65</f>
        <v>11866103.969999999</v>
      </c>
      <c r="D53" s="11">
        <f>D54+D59+D65</f>
        <v>1905997.71</v>
      </c>
      <c r="E53" s="11">
        <f>E54+E59+E63+E66</f>
        <v>1906918.21</v>
      </c>
      <c r="F53" s="42">
        <f aca="true" t="shared" si="5" ref="F53:F58">E53/C53*100</f>
        <v>16.07029750304809</v>
      </c>
      <c r="G53" s="42">
        <f aca="true" t="shared" si="6" ref="G53:G58">E53/D53*100</f>
        <v>100.04829491636693</v>
      </c>
    </row>
    <row r="54" spans="1:7" ht="37.5">
      <c r="A54" s="18" t="s">
        <v>63</v>
      </c>
      <c r="B54" s="19" t="s">
        <v>85</v>
      </c>
      <c r="C54" s="11">
        <f>SUM(C55:C58)</f>
        <v>11806772.959999999</v>
      </c>
      <c r="D54" s="20">
        <f>SUM(D55:D58)</f>
        <v>1846666.7</v>
      </c>
      <c r="E54" s="20">
        <f>SUM(E55:E58)</f>
        <v>1846666.7</v>
      </c>
      <c r="F54" s="44">
        <f t="shared" si="5"/>
        <v>15.64074032977763</v>
      </c>
      <c r="G54" s="44">
        <f t="shared" si="6"/>
        <v>100</v>
      </c>
    </row>
    <row r="55" spans="1:7" ht="30" customHeight="1">
      <c r="A55" s="15" t="s">
        <v>96</v>
      </c>
      <c r="B55" s="14" t="s">
        <v>78</v>
      </c>
      <c r="C55" s="33">
        <v>46258.1</v>
      </c>
      <c r="D55" s="12">
        <v>9251.7</v>
      </c>
      <c r="E55" s="34">
        <v>9251.7</v>
      </c>
      <c r="F55" s="43">
        <f>E55/C55*100</f>
        <v>20.000172942684635</v>
      </c>
      <c r="G55" s="43">
        <f>E55/D55*100</f>
        <v>100</v>
      </c>
    </row>
    <row r="56" spans="1:7" ht="37.5">
      <c r="A56" s="15" t="s">
        <v>97</v>
      </c>
      <c r="B56" s="14" t="s">
        <v>57</v>
      </c>
      <c r="C56" s="33">
        <v>2324629.77</v>
      </c>
      <c r="D56" s="12">
        <v>76325.93</v>
      </c>
      <c r="E56" s="35">
        <v>76325.93</v>
      </c>
      <c r="F56" s="43">
        <f t="shared" si="5"/>
        <v>3.2833585367015234</v>
      </c>
      <c r="G56" s="43">
        <f t="shared" si="6"/>
        <v>100</v>
      </c>
    </row>
    <row r="57" spans="1:7" ht="30.75" customHeight="1">
      <c r="A57" s="15" t="s">
        <v>98</v>
      </c>
      <c r="B57" s="14" t="s">
        <v>79</v>
      </c>
      <c r="C57" s="33">
        <v>8850450.4</v>
      </c>
      <c r="D57" s="12">
        <v>1756160.03</v>
      </c>
      <c r="E57" s="34">
        <v>1756160.03</v>
      </c>
      <c r="F57" s="43">
        <f t="shared" si="5"/>
        <v>19.8426063152673</v>
      </c>
      <c r="G57" s="43">
        <f t="shared" si="6"/>
        <v>100</v>
      </c>
    </row>
    <row r="58" spans="1:7" ht="29.25" customHeight="1">
      <c r="A58" s="15" t="s">
        <v>99</v>
      </c>
      <c r="B58" s="14" t="s">
        <v>47</v>
      </c>
      <c r="C58" s="33">
        <v>585434.69</v>
      </c>
      <c r="D58" s="12">
        <v>4929.04</v>
      </c>
      <c r="E58" s="35">
        <v>4929.04</v>
      </c>
      <c r="F58" s="43">
        <f t="shared" si="5"/>
        <v>0.8419453244220974</v>
      </c>
      <c r="G58" s="43">
        <f t="shared" si="6"/>
        <v>100</v>
      </c>
    </row>
    <row r="59" spans="1:7" ht="27.75" customHeight="1">
      <c r="A59" s="16" t="s">
        <v>70</v>
      </c>
      <c r="B59" s="17" t="s">
        <v>48</v>
      </c>
      <c r="C59" s="11">
        <f>C60</f>
        <v>62250.95</v>
      </c>
      <c r="D59" s="11">
        <f>D60</f>
        <v>62250.95</v>
      </c>
      <c r="E59" s="11">
        <f>E60</f>
        <v>62250.95</v>
      </c>
      <c r="F59" s="42">
        <v>0</v>
      </c>
      <c r="G59" s="42">
        <v>0</v>
      </c>
    </row>
    <row r="60" spans="1:7" ht="29.25" customHeight="1">
      <c r="A60" s="28" t="s">
        <v>101</v>
      </c>
      <c r="B60" s="29" t="s">
        <v>49</v>
      </c>
      <c r="C60" s="33">
        <v>62250.95</v>
      </c>
      <c r="D60" s="12">
        <v>62250.95</v>
      </c>
      <c r="E60" s="34">
        <v>62250.95</v>
      </c>
      <c r="F60" s="43">
        <f>E60/C60*100</f>
        <v>100</v>
      </c>
      <c r="G60" s="43">
        <f>E60/D60*100</f>
        <v>100</v>
      </c>
    </row>
    <row r="61" spans="1:7" s="24" customFormat="1" ht="100.5" customHeight="1">
      <c r="A61" s="41" t="s">
        <v>108</v>
      </c>
      <c r="B61" s="30" t="s">
        <v>109</v>
      </c>
      <c r="C61" s="37">
        <f>C62</f>
        <v>0</v>
      </c>
      <c r="D61" s="11">
        <f>D62</f>
        <v>0</v>
      </c>
      <c r="E61" s="11">
        <f>E62</f>
        <v>0</v>
      </c>
      <c r="F61" s="42">
        <v>0</v>
      </c>
      <c r="G61" s="42">
        <v>0</v>
      </c>
    </row>
    <row r="62" spans="1:9" s="24" customFormat="1" ht="99" customHeight="1">
      <c r="A62" s="32" t="s">
        <v>107</v>
      </c>
      <c r="B62" s="31" t="s">
        <v>106</v>
      </c>
      <c r="C62" s="38">
        <v>0</v>
      </c>
      <c r="D62" s="12">
        <v>0</v>
      </c>
      <c r="E62" s="34">
        <v>0</v>
      </c>
      <c r="F62" s="43">
        <v>0</v>
      </c>
      <c r="G62" s="43">
        <v>0</v>
      </c>
      <c r="I62" s="49"/>
    </row>
    <row r="63" spans="1:7" ht="75" customHeight="1">
      <c r="A63" s="23" t="s">
        <v>102</v>
      </c>
      <c r="B63" s="27" t="s">
        <v>103</v>
      </c>
      <c r="C63" s="11">
        <f>C64</f>
        <v>0</v>
      </c>
      <c r="D63" s="11">
        <f>D64</f>
        <v>0</v>
      </c>
      <c r="E63" s="11">
        <f>E64</f>
        <v>2989.25</v>
      </c>
      <c r="F63" s="42">
        <v>0</v>
      </c>
      <c r="G63" s="42">
        <v>0</v>
      </c>
    </row>
    <row r="64" spans="1:7" s="24" customFormat="1" ht="93.75" customHeight="1">
      <c r="A64" s="25" t="s">
        <v>104</v>
      </c>
      <c r="B64" s="26" t="s">
        <v>105</v>
      </c>
      <c r="C64" s="33">
        <v>0</v>
      </c>
      <c r="D64" s="12">
        <v>0</v>
      </c>
      <c r="E64" s="12">
        <v>2989.25</v>
      </c>
      <c r="F64" s="43">
        <v>0</v>
      </c>
      <c r="G64" s="43">
        <v>0</v>
      </c>
    </row>
    <row r="65" spans="1:7" ht="37.5">
      <c r="A65" s="16" t="s">
        <v>61</v>
      </c>
      <c r="B65" s="17" t="s">
        <v>62</v>
      </c>
      <c r="C65" s="11">
        <f>C66</f>
        <v>-2919.94</v>
      </c>
      <c r="D65" s="11">
        <f>D66</f>
        <v>-2919.94</v>
      </c>
      <c r="E65" s="11">
        <f>E66</f>
        <v>-4988.69</v>
      </c>
      <c r="F65" s="42">
        <v>0</v>
      </c>
      <c r="G65" s="42">
        <v>0</v>
      </c>
    </row>
    <row r="66" spans="1:7" ht="56.25">
      <c r="A66" s="21" t="s">
        <v>100</v>
      </c>
      <c r="B66" s="22" t="s">
        <v>87</v>
      </c>
      <c r="C66" s="39">
        <v>-2919.94</v>
      </c>
      <c r="D66" s="40">
        <v>-2919.94</v>
      </c>
      <c r="E66" s="34">
        <v>-4988.69</v>
      </c>
      <c r="F66" s="43">
        <f>E66/C66*100</f>
        <v>170.8490585422988</v>
      </c>
      <c r="G66" s="43">
        <f>E66/D66*100</f>
        <v>170.8490585422988</v>
      </c>
    </row>
    <row r="67" spans="1:7" ht="25.5" customHeight="1">
      <c r="A67" s="16"/>
      <c r="B67" s="17" t="s">
        <v>58</v>
      </c>
      <c r="C67" s="11">
        <f>C9+C53</f>
        <v>20550965.77</v>
      </c>
      <c r="D67" s="11">
        <f>D9+D53</f>
        <v>3885419.8999999994</v>
      </c>
      <c r="E67" s="11">
        <f>E9+E53</f>
        <v>3963645.87</v>
      </c>
      <c r="F67" s="42">
        <f>E67/C67*100</f>
        <v>19.28690804295958</v>
      </c>
      <c r="G67" s="42">
        <f>E67/D67*100</f>
        <v>102.01332087685043</v>
      </c>
    </row>
    <row r="68" spans="3:5" s="50" customFormat="1" ht="31.5" customHeight="1">
      <c r="C68" s="51">
        <v>20550965769.81</v>
      </c>
      <c r="D68" s="51">
        <v>3881719.9</v>
      </c>
      <c r="E68" s="51">
        <v>3963645869.29</v>
      </c>
    </row>
  </sheetData>
  <sheetProtection/>
  <mergeCells count="3">
    <mergeCell ref="A4:G4"/>
    <mergeCell ref="A5:G5"/>
    <mergeCell ref="A6:G6"/>
  </mergeCells>
  <printOptions/>
  <pageMargins left="0.7874015748031497" right="0.7874015748031497" top="0.35433070866141736" bottom="0.5511811023622047" header="0.31496062992125984" footer="0.31496062992125984"/>
  <pageSetup fitToHeight="4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Татьяна Ивановна</dc:creator>
  <cp:keywords/>
  <dc:description/>
  <cp:lastModifiedBy>Титов Олег Александрович</cp:lastModifiedBy>
  <cp:lastPrinted>2020-04-20T05:23:05Z</cp:lastPrinted>
  <dcterms:created xsi:type="dcterms:W3CDTF">2012-12-03T09:39:47Z</dcterms:created>
  <dcterms:modified xsi:type="dcterms:W3CDTF">2020-04-20T05:37:05Z</dcterms:modified>
  <cp:category/>
  <cp:version/>
  <cp:contentType/>
  <cp:contentStatus/>
</cp:coreProperties>
</file>