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9200" windowHeight="8820" activeTab="0"/>
  </bookViews>
  <sheets>
    <sheet name="на 01.07.2023" sheetId="1" r:id="rId1"/>
  </sheets>
  <definedNames>
    <definedName name="_xlnm.Print_Titles" localSheetId="0">'на 01.07.2023'!$5:$5</definedName>
  </definedNames>
  <calcPr fullCalcOnLoad="1"/>
</workbook>
</file>

<file path=xl/sharedStrings.xml><?xml version="1.0" encoding="utf-8"?>
<sst xmlns="http://schemas.openxmlformats.org/spreadsheetml/2006/main" count="143" uniqueCount="137">
  <si>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</si>
  <si>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</si>
  <si>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</si>
  <si>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</si>
  <si>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</si>
  <si>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</si>
  <si>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</si>
  <si>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</si>
  <si>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</si>
  <si>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</si>
  <si>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</si>
  <si>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</si>
  <si>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</si>
  <si>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</si>
  <si>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</si>
  <si>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</si>
  <si>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</si>
  <si>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</si>
  <si>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</si>
  <si>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</si>
  <si>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</si>
  <si>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</si>
  <si>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</si>
  <si>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</si>
  <si>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</si>
  <si>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</si>
  <si>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</si>
  <si>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</si>
  <si>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</si>
  <si>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</si>
  <si>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</si>
  <si>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</si>
  <si>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</si>
  <si>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</si>
  <si>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</si>
  <si>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</si>
  <si>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</si>
  <si>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</si>
  <si>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</si>
  <si>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</si>
  <si>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</si>
  <si>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</si>
  <si>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</si>
  <si>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</si>
  <si>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</si>
  <si>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</si>
  <si>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</si>
  <si>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</si>
  <si>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</si>
  <si>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</si>
  <si>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</si>
  <si>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</si>
  <si>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</si>
  <si>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</si>
  <si>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</si>
  <si>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</si>
  <si>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</si>
  <si>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</si>
  <si>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</si>
  <si>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</si>
  <si>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</si>
  <si>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</si>
  <si>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</si>
  <si>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</si>
  <si>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</si>
  <si>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</si>
  <si>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</si>
  <si>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</si>
  <si>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</si>
  <si>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</si>
  <si>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</si>
  <si>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</si>
  <si>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</si>
  <si>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</si>
  <si>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</si>
  <si>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</si>
  <si>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</si>
  <si>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</si>
  <si>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</si>
  <si>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</si>
  <si>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</si>
  <si>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</si>
  <si>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</si>
  <si>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</si>
  <si>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</si>
  <si>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</si>
  <si>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</si>
  <si>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</si>
  <si>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</si>
  <si>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</si>
  <si>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</si>
  <si>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</si>
  <si>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</si>
  <si>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</si>
  <si>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</si>
  <si>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</si>
  <si>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</si>
  <si>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</si>
  <si>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</si>
  <si>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</si>
  <si>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</si>
  <si>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</si>
  <si>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</si>
  <si>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</si>
  <si>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</si>
  <si>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</si>
  <si>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</si>
  <si>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</si>
  <si>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</si>
  <si>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</si>
  <si>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</si>
  <si>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</si>
  <si>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</si>
  <si>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</si>
  <si>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</si>
  <si>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</si>
  <si>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</si>
  <si>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</si>
  <si>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</si>
  <si>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</si>
  <si>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Инициативные платежи, зачисляемые бюджеты городских округов </t>
  </si>
  <si>
    <t>000 1 17 15020 04 0000 150</t>
  </si>
  <si>
    <t>более чем 
в 2 раза</t>
  </si>
  <si>
    <t>000 1 13 02064 04 0000 130</t>
  </si>
  <si>
    <t>% исполнения к 
утверждённому 
плану 2023 года</t>
  </si>
  <si>
    <t>Уточнено 
по бюджету 
на 2023 год, 
тыс. рублей</t>
  </si>
  <si>
    <t>План на
1 полугодие
2023 года, 
тыс. рублей</t>
  </si>
  <si>
    <t>% исполнения 
к плану 
1 полугодия
2023 года</t>
  </si>
  <si>
    <t>более чем 
в 5 раз</t>
  </si>
  <si>
    <t>более чем 
в 3 раза</t>
  </si>
  <si>
    <t>более чем 
в 7 раз</t>
  </si>
  <si>
    <t>040 1 11 09000 00 0000 120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</si>
  <si>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</si>
  <si>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Фактическое 
исполнение 
на 01.07.2023, 
тыс. рублей</t>
  </si>
  <si>
    <t>более чем 
в 20 раза</t>
  </si>
  <si>
    <t>Приложение 1</t>
  </si>
  <si>
    <t xml:space="preserve">бюджета города Нижневартовска по доходам за первое полугодие 2023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</si>
</sst>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  <numFmt numFmtId="191" formatCode="#,##0.00;[Red]\-#,##0.00;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3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0" fontId="3" fillId="34" borderId="12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justify" wrapText="1"/>
    </xf>
    <xf numFmtId="0" fontId="2" fillId="33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0" fontId="32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4" fontId="52" fillId="33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/>
    </xf>
    <xf numFmtId="0" fontId="50" fillId="0" borderId="0" xfId="0" applyFont="1" applyAlignment="1">
      <alignment horizontal="center"/>
    </xf>
    <xf numFmtId="0" fontId="32" fillId="0" borderId="0" xfId="0" applyFont="1" applyFill="1" applyAlignment="1">
      <alignment/>
    </xf>
    <xf numFmtId="188" fontId="48" fillId="34" borderId="0" xfId="64" applyNumberFormat="1" applyFont="1" applyFill="1" applyAlignment="1">
      <alignment horizontal="right"/>
    </xf>
    <xf numFmtId="0" fontId="48" fillId="34" borderId="0" xfId="0" applyFont="1" applyFill="1" applyAlignment="1">
      <alignment/>
    </xf>
    <xf numFmtId="4" fontId="48" fillId="34" borderId="0" xfId="0" applyNumberFormat="1" applyFont="1" applyFill="1" applyAlignment="1">
      <alignment/>
    </xf>
    <xf numFmtId="4" fontId="51" fillId="34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60" zoomScaleNormal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3" sqref="M13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13" customWidth="1"/>
    <col min="4" max="4" width="21.8515625" style="13" customWidth="1"/>
    <col min="5" max="5" width="22.57421875" style="13" customWidth="1"/>
    <col min="6" max="6" width="21.8515625" style="13" customWidth="1"/>
    <col min="7" max="7" width="20.421875" style="13" customWidth="1"/>
    <col min="13" max="13" width="12.57421875" style="0" customWidth="1"/>
  </cols>
  <sheetData>
    <row r="1" spans="1:7" ht="18.75">
      <c r="A1" s="54" t="s">
        <v>58</v>
      </c>
      <c r="B1" s="54"/>
      <c r="C1" s="54"/>
      <c r="D1" s="54"/>
      <c r="E1" s="54"/>
      <c r="F1" s="54"/>
      <c r="G1" s="56" t="s">
        <v>135</v>
      </c>
    </row>
    <row r="2" spans="1:6" ht="18.75">
      <c r="A2" s="54" t="s">
        <v>136</v>
      </c>
      <c r="B2" s="54"/>
      <c r="C2" s="54"/>
      <c r="D2" s="54"/>
      <c r="E2" s="54"/>
      <c r="F2" s="54"/>
    </row>
    <row r="3" spans="1:6" ht="15.75">
      <c r="A3" s="55"/>
      <c r="B3" s="55"/>
      <c r="C3" s="55"/>
      <c r="D3" s="55"/>
      <c r="E3" s="55"/>
      <c r="F3" s="55"/>
    </row>
    <row r="4" spans="1:7" ht="18.75">
      <c r="A4" s="17"/>
      <c r="B4" s="17"/>
      <c r="C4" s="35"/>
      <c r="D4" s="35"/>
      <c r="E4" s="36"/>
      <c r="F4" s="42"/>
      <c r="G4" s="36"/>
    </row>
    <row r="5" spans="1:7" s="11" customFormat="1" ht="99.75" customHeight="1">
      <c r="A5" s="12" t="s">
        <v>0</v>
      </c>
      <c r="B5" s="12" t="s">
        <v>1</v>
      </c>
      <c r="C5" s="14" t="s">
        <v>125</v>
      </c>
      <c r="D5" s="16" t="s">
        <v>126</v>
      </c>
      <c r="E5" s="12" t="s">
        <v>133</v>
      </c>
      <c r="F5" s="12" t="s">
        <v>124</v>
      </c>
      <c r="G5" s="12" t="s">
        <v>127</v>
      </c>
    </row>
    <row r="6" spans="1:7" s="11" customFormat="1" ht="27" customHeight="1">
      <c r="A6" s="18"/>
      <c r="B6" s="19" t="s">
        <v>2</v>
      </c>
      <c r="C6" s="32">
        <f>SUM(C7,C22)</f>
        <v>9670114.040000001</v>
      </c>
      <c r="D6" s="32">
        <f>SUM(D7,D22)</f>
        <v>4289559.01</v>
      </c>
      <c r="E6" s="32">
        <f>SUM(E7,E22)</f>
        <v>4769333.3</v>
      </c>
      <c r="F6" s="32">
        <f>E6/C6*100</f>
        <v>49.3203418312531</v>
      </c>
      <c r="G6" s="32">
        <f>E6/D6*100</f>
        <v>111.18469961321269</v>
      </c>
    </row>
    <row r="7" spans="1:7" s="41" customFormat="1" ht="27" customHeight="1">
      <c r="A7" s="20"/>
      <c r="B7" s="21" t="s">
        <v>103</v>
      </c>
      <c r="C7" s="32">
        <f>SUM(C8,C9,C11,C16,C20:C21)</f>
        <v>8861280.120000001</v>
      </c>
      <c r="D7" s="34">
        <f>SUM(D8,D9,D11,D16,D20:D21)</f>
        <v>4016119.38</v>
      </c>
      <c r="E7" s="34">
        <f>SUM(E8,E9,E11,E16,E20:E21)</f>
        <v>4346612.79</v>
      </c>
      <c r="F7" s="34">
        <f aca="true" t="shared" si="0" ref="F7:F68">E7/C7*100</f>
        <v>49.05174795444791</v>
      </c>
      <c r="G7" s="34">
        <f aca="true" t="shared" si="1" ref="G7:G68">E7/D7*100</f>
        <v>108.22917295849905</v>
      </c>
    </row>
    <row r="8" spans="1:7" s="11" customFormat="1" ht="30.75" customHeight="1">
      <c r="A8" s="22" t="s">
        <v>3</v>
      </c>
      <c r="B8" s="23" t="s">
        <v>4</v>
      </c>
      <c r="C8" s="48">
        <v>6749528.08</v>
      </c>
      <c r="D8" s="39">
        <v>2941488.08</v>
      </c>
      <c r="E8" s="33">
        <v>3359498.62</v>
      </c>
      <c r="F8" s="39">
        <f t="shared" si="0"/>
        <v>49.77382981715071</v>
      </c>
      <c r="G8" s="39">
        <f t="shared" si="1"/>
        <v>114.21085275994048</v>
      </c>
    </row>
    <row r="9" spans="1:7" s="11" customFormat="1" ht="37.5">
      <c r="A9" s="24" t="s">
        <v>63</v>
      </c>
      <c r="B9" s="19" t="s">
        <v>64</v>
      </c>
      <c r="C9" s="32">
        <f>C10</f>
        <v>34735.44</v>
      </c>
      <c r="D9" s="32">
        <f>D10</f>
        <v>16752</v>
      </c>
      <c r="E9" s="32">
        <f>E10</f>
        <v>18928.81</v>
      </c>
      <c r="F9" s="32">
        <f t="shared" si="0"/>
        <v>54.49422837309675</v>
      </c>
      <c r="G9" s="32">
        <f t="shared" si="1"/>
        <v>112.99432903533908</v>
      </c>
    </row>
    <row r="10" spans="1:7" s="11" customFormat="1" ht="37.5">
      <c r="A10" s="22" t="s">
        <v>65</v>
      </c>
      <c r="B10" s="23" t="s">
        <v>66</v>
      </c>
      <c r="C10" s="48">
        <v>34735.44</v>
      </c>
      <c r="D10" s="39">
        <v>16752</v>
      </c>
      <c r="E10" s="33">
        <v>18928.81</v>
      </c>
      <c r="F10" s="39">
        <f t="shared" si="0"/>
        <v>54.49422837309675</v>
      </c>
      <c r="G10" s="39">
        <f t="shared" si="1"/>
        <v>112.99432903533908</v>
      </c>
    </row>
    <row r="11" spans="1:7" s="11" customFormat="1" ht="29.25" customHeight="1">
      <c r="A11" s="24" t="s">
        <v>5</v>
      </c>
      <c r="B11" s="19" t="s">
        <v>6</v>
      </c>
      <c r="C11" s="32">
        <f>SUM(C12:C15)</f>
        <v>1569275</v>
      </c>
      <c r="D11" s="32">
        <f>SUM(D12:D15)</f>
        <v>899706.3</v>
      </c>
      <c r="E11" s="32">
        <f>SUM(E12:E15)</f>
        <v>784056.8300000001</v>
      </c>
      <c r="F11" s="32">
        <f t="shared" si="0"/>
        <v>49.96299756256871</v>
      </c>
      <c r="G11" s="32">
        <f t="shared" si="1"/>
        <v>87.14586415589176</v>
      </c>
    </row>
    <row r="12" spans="1:7" s="11" customFormat="1" ht="37.5">
      <c r="A12" s="22" t="s">
        <v>7</v>
      </c>
      <c r="B12" s="23" t="s">
        <v>8</v>
      </c>
      <c r="C12" s="48">
        <v>1486055</v>
      </c>
      <c r="D12" s="39">
        <v>854712.3</v>
      </c>
      <c r="E12" s="33">
        <v>772918.5700000001</v>
      </c>
      <c r="F12" s="39">
        <f t="shared" si="0"/>
        <v>52.011437665496906</v>
      </c>
      <c r="G12" s="39">
        <f t="shared" si="1"/>
        <v>90.43026173836508</v>
      </c>
    </row>
    <row r="13" spans="1:7" s="11" customFormat="1" ht="27.75" customHeight="1">
      <c r="A13" s="22" t="s">
        <v>9</v>
      </c>
      <c r="B13" s="23" t="s">
        <v>10</v>
      </c>
      <c r="C13" s="48">
        <v>0</v>
      </c>
      <c r="D13" s="39">
        <v>0</v>
      </c>
      <c r="E13" s="33">
        <v>-3860.01</v>
      </c>
      <c r="F13" s="39">
        <v>0</v>
      </c>
      <c r="G13" s="39">
        <v>0</v>
      </c>
    </row>
    <row r="14" spans="1:7" s="11" customFormat="1" ht="24" customHeight="1">
      <c r="A14" s="22" t="s">
        <v>11</v>
      </c>
      <c r="B14" s="23" t="s">
        <v>50</v>
      </c>
      <c r="C14" s="48">
        <v>1286</v>
      </c>
      <c r="D14" s="39">
        <v>1156.8</v>
      </c>
      <c r="E14" s="33">
        <v>33.15</v>
      </c>
      <c r="F14" s="39">
        <f t="shared" si="0"/>
        <v>2.577760497667185</v>
      </c>
      <c r="G14" s="39">
        <f t="shared" si="1"/>
        <v>2.865663900414938</v>
      </c>
    </row>
    <row r="15" spans="1:7" s="11" customFormat="1" ht="40.5" customHeight="1">
      <c r="A15" s="22" t="s">
        <v>67</v>
      </c>
      <c r="B15" s="23" t="s">
        <v>69</v>
      </c>
      <c r="C15" s="48">
        <v>81934</v>
      </c>
      <c r="D15" s="39">
        <v>43837.2</v>
      </c>
      <c r="E15" s="33">
        <v>14965.120000000006</v>
      </c>
      <c r="F15" s="39">
        <f t="shared" si="0"/>
        <v>18.264847316132503</v>
      </c>
      <c r="G15" s="39">
        <f t="shared" si="1"/>
        <v>34.137946766673075</v>
      </c>
    </row>
    <row r="16" spans="1:7" s="11" customFormat="1" ht="33.75" customHeight="1">
      <c r="A16" s="24" t="s">
        <v>12</v>
      </c>
      <c r="B16" s="19" t="s">
        <v>13</v>
      </c>
      <c r="C16" s="32">
        <f>SUM(C17:C19)</f>
        <v>458785.6</v>
      </c>
      <c r="D16" s="32">
        <f>SUM(D17:D19)</f>
        <v>135911.8</v>
      </c>
      <c r="E16" s="32">
        <f>SUM(E17:E19)</f>
        <v>150497.43</v>
      </c>
      <c r="F16" s="32">
        <f t="shared" si="0"/>
        <v>32.80343367359394</v>
      </c>
      <c r="G16" s="32">
        <f t="shared" si="1"/>
        <v>110.73168775632433</v>
      </c>
    </row>
    <row r="17" spans="1:7" s="11" customFormat="1" ht="53.25" customHeight="1">
      <c r="A17" s="22" t="s">
        <v>14</v>
      </c>
      <c r="B17" s="23" t="s">
        <v>15</v>
      </c>
      <c r="C17" s="48">
        <v>126990</v>
      </c>
      <c r="D17" s="39">
        <v>15494.6</v>
      </c>
      <c r="E17" s="33">
        <v>16170.35</v>
      </c>
      <c r="F17" s="39">
        <f t="shared" si="0"/>
        <v>12.733561697771478</v>
      </c>
      <c r="G17" s="39">
        <f t="shared" si="1"/>
        <v>104.36119680404785</v>
      </c>
    </row>
    <row r="18" spans="1:7" s="11" customFormat="1" ht="32.25" customHeight="1">
      <c r="A18" s="22" t="s">
        <v>105</v>
      </c>
      <c r="B18" s="23" t="s">
        <v>106</v>
      </c>
      <c r="C18" s="48">
        <v>127869.6</v>
      </c>
      <c r="D18" s="39">
        <v>38955.2</v>
      </c>
      <c r="E18" s="33">
        <v>45830.31</v>
      </c>
      <c r="F18" s="39">
        <f t="shared" si="0"/>
        <v>35.84144315771692</v>
      </c>
      <c r="G18" s="39">
        <f t="shared" si="1"/>
        <v>117.64876062759274</v>
      </c>
    </row>
    <row r="19" spans="1:7" s="11" customFormat="1" ht="30" customHeight="1">
      <c r="A19" s="22" t="s">
        <v>16</v>
      </c>
      <c r="B19" s="23" t="s">
        <v>17</v>
      </c>
      <c r="C19" s="48">
        <v>203926</v>
      </c>
      <c r="D19" s="39">
        <v>81462</v>
      </c>
      <c r="E19" s="33">
        <v>88496.76999999999</v>
      </c>
      <c r="F19" s="39">
        <f t="shared" si="0"/>
        <v>43.39651147965438</v>
      </c>
      <c r="G19" s="39">
        <f t="shared" si="1"/>
        <v>108.63564606810536</v>
      </c>
    </row>
    <row r="20" spans="1:7" s="11" customFormat="1" ht="36.75" customHeight="1">
      <c r="A20" s="24" t="s">
        <v>18</v>
      </c>
      <c r="B20" s="19" t="s">
        <v>19</v>
      </c>
      <c r="C20" s="32">
        <v>48956</v>
      </c>
      <c r="D20" s="32">
        <v>22261.2</v>
      </c>
      <c r="E20" s="32">
        <v>33629.14</v>
      </c>
      <c r="F20" s="32">
        <f t="shared" si="0"/>
        <v>68.69258109322656</v>
      </c>
      <c r="G20" s="32">
        <f t="shared" si="1"/>
        <v>151.06615995543814</v>
      </c>
    </row>
    <row r="21" spans="1:7" s="11" customFormat="1" ht="37.5">
      <c r="A21" s="24" t="s">
        <v>20</v>
      </c>
      <c r="B21" s="19" t="s">
        <v>51</v>
      </c>
      <c r="C21" s="32">
        <v>0</v>
      </c>
      <c r="D21" s="32">
        <v>0</v>
      </c>
      <c r="E21" s="32">
        <v>1.96</v>
      </c>
      <c r="F21" s="32">
        <v>0</v>
      </c>
      <c r="G21" s="32">
        <v>0</v>
      </c>
    </row>
    <row r="22" spans="1:7" s="41" customFormat="1" ht="19.5">
      <c r="A22" s="25"/>
      <c r="B22" s="21" t="s">
        <v>104</v>
      </c>
      <c r="C22" s="32">
        <f>SUM(C23,C33,C35,C39,C49,C50)</f>
        <v>808833.92</v>
      </c>
      <c r="D22" s="34">
        <f>SUM(D23,D33,D35,D39,D49,D50)</f>
        <v>273439.63</v>
      </c>
      <c r="E22" s="40">
        <f>SUM(E23,E33,E35,E39,E49,E50)</f>
        <v>422720.51</v>
      </c>
      <c r="F22" s="34">
        <f t="shared" si="0"/>
        <v>52.26295529247833</v>
      </c>
      <c r="G22" s="34">
        <f t="shared" si="1"/>
        <v>154.59372513047944</v>
      </c>
    </row>
    <row r="23" spans="1:7" s="11" customFormat="1" ht="37.5">
      <c r="A23" s="24" t="s">
        <v>21</v>
      </c>
      <c r="B23" s="19" t="s">
        <v>22</v>
      </c>
      <c r="C23" s="32">
        <f>SUM(C24:C32)</f>
        <v>663091.36</v>
      </c>
      <c r="D23" s="32">
        <f>SUM(D24:D32)</f>
        <v>219450.57</v>
      </c>
      <c r="E23" s="32">
        <f>SUM(E24:E32)</f>
        <v>339886.89</v>
      </c>
      <c r="F23" s="32">
        <f t="shared" si="0"/>
        <v>51.25792771602393</v>
      </c>
      <c r="G23" s="32">
        <f t="shared" si="1"/>
        <v>154.88084173123815</v>
      </c>
    </row>
    <row r="24" spans="1:7" s="11" customFormat="1" ht="60.75" customHeight="1">
      <c r="A24" s="22" t="s">
        <v>73</v>
      </c>
      <c r="B24" s="23" t="s">
        <v>23</v>
      </c>
      <c r="C24" s="48">
        <v>4297.65</v>
      </c>
      <c r="D24" s="39">
        <v>4297.65</v>
      </c>
      <c r="E24" s="33">
        <v>3436.0099999999998</v>
      </c>
      <c r="F24" s="39">
        <f t="shared" si="0"/>
        <v>79.95090340069572</v>
      </c>
      <c r="G24" s="39">
        <f t="shared" si="1"/>
        <v>79.95090340069572</v>
      </c>
    </row>
    <row r="25" spans="1:7" s="11" customFormat="1" ht="78.75" customHeight="1">
      <c r="A25" s="22" t="s">
        <v>24</v>
      </c>
      <c r="B25" s="23" t="s">
        <v>25</v>
      </c>
      <c r="C25" s="48">
        <v>572000</v>
      </c>
      <c r="D25" s="39">
        <v>180000</v>
      </c>
      <c r="E25" s="33">
        <v>287943.85</v>
      </c>
      <c r="F25" s="39">
        <f t="shared" si="0"/>
        <v>50.33983391608391</v>
      </c>
      <c r="G25" s="39">
        <f t="shared" si="1"/>
        <v>159.96880555555555</v>
      </c>
    </row>
    <row r="26" spans="1:7" s="11" customFormat="1" ht="72.75" customHeight="1">
      <c r="A26" s="22" t="s">
        <v>74</v>
      </c>
      <c r="B26" s="23" t="s">
        <v>26</v>
      </c>
      <c r="C26" s="48">
        <v>3500</v>
      </c>
      <c r="D26" s="39">
        <v>1000</v>
      </c>
      <c r="E26" s="33">
        <v>1869.0800000000004</v>
      </c>
      <c r="F26" s="39">
        <f t="shared" si="0"/>
        <v>53.402285714285725</v>
      </c>
      <c r="G26" s="39">
        <f t="shared" si="1"/>
        <v>186.90800000000002</v>
      </c>
    </row>
    <row r="27" spans="1:7" s="11" customFormat="1" ht="75">
      <c r="A27" s="22" t="s">
        <v>27</v>
      </c>
      <c r="B27" s="23" t="s">
        <v>70</v>
      </c>
      <c r="C27" s="48">
        <v>1753.71</v>
      </c>
      <c r="D27" s="39">
        <v>531.93</v>
      </c>
      <c r="E27" s="33">
        <v>466.78</v>
      </c>
      <c r="F27" s="39">
        <f t="shared" si="0"/>
        <v>26.6167154204515</v>
      </c>
      <c r="G27" s="39">
        <f t="shared" si="1"/>
        <v>87.75214783900137</v>
      </c>
    </row>
    <row r="28" spans="1:7" s="11" customFormat="1" ht="39" customHeight="1">
      <c r="A28" s="22" t="s">
        <v>85</v>
      </c>
      <c r="B28" s="2" t="s">
        <v>62</v>
      </c>
      <c r="C28" s="48">
        <v>70319.43</v>
      </c>
      <c r="D28" s="39">
        <v>30389.97</v>
      </c>
      <c r="E28" s="33">
        <v>37526.61</v>
      </c>
      <c r="F28" s="39">
        <f t="shared" si="0"/>
        <v>53.365918921697755</v>
      </c>
      <c r="G28" s="39">
        <f t="shared" si="1"/>
        <v>123.48353749608833</v>
      </c>
    </row>
    <row r="29" spans="1:7" s="11" customFormat="1" ht="111.75" customHeight="1">
      <c r="A29" s="22" t="s">
        <v>77</v>
      </c>
      <c r="B29" s="2" t="s">
        <v>78</v>
      </c>
      <c r="C29" s="48">
        <v>0</v>
      </c>
      <c r="D29" s="39">
        <v>0</v>
      </c>
      <c r="E29" s="33">
        <v>7.94999999999999</v>
      </c>
      <c r="F29" s="39">
        <v>0</v>
      </c>
      <c r="G29" s="39">
        <v>0</v>
      </c>
    </row>
    <row r="30" spans="1:7" s="11" customFormat="1" ht="98.25" customHeight="1">
      <c r="A30" s="22" t="s">
        <v>107</v>
      </c>
      <c r="B30" s="2" t="s">
        <v>108</v>
      </c>
      <c r="C30" s="48">
        <v>0</v>
      </c>
      <c r="D30" s="39">
        <v>0</v>
      </c>
      <c r="E30" s="33">
        <v>1.9500000000000002</v>
      </c>
      <c r="F30" s="39">
        <v>0</v>
      </c>
      <c r="G30" s="39">
        <v>0</v>
      </c>
    </row>
    <row r="31" spans="1:7" s="11" customFormat="1" ht="56.25">
      <c r="A31" s="22" t="s">
        <v>72</v>
      </c>
      <c r="B31" s="23" t="s">
        <v>28</v>
      </c>
      <c r="C31" s="48">
        <v>409.85</v>
      </c>
      <c r="D31" s="39">
        <v>409.85</v>
      </c>
      <c r="E31" s="33">
        <v>38.13</v>
      </c>
      <c r="F31" s="39">
        <f t="shared" si="0"/>
        <v>9.303403684274734</v>
      </c>
      <c r="G31" s="39">
        <f t="shared" si="1"/>
        <v>9.303403684274734</v>
      </c>
    </row>
    <row r="32" spans="1:7" s="11" customFormat="1" ht="75" customHeight="1">
      <c r="A32" s="22" t="s">
        <v>131</v>
      </c>
      <c r="B32" s="23" t="s">
        <v>132</v>
      </c>
      <c r="C32" s="48">
        <v>10810.72</v>
      </c>
      <c r="D32" s="39">
        <v>2821.17</v>
      </c>
      <c r="E32" s="33">
        <v>8596.529999999999</v>
      </c>
      <c r="F32" s="39">
        <f t="shared" si="0"/>
        <v>79.51857045599182</v>
      </c>
      <c r="G32" s="39" t="s">
        <v>129</v>
      </c>
    </row>
    <row r="33" spans="1:7" s="11" customFormat="1" ht="30" customHeight="1">
      <c r="A33" s="24" t="s">
        <v>29</v>
      </c>
      <c r="B33" s="19" t="s">
        <v>30</v>
      </c>
      <c r="C33" s="32">
        <f>C34</f>
        <v>3104.59</v>
      </c>
      <c r="D33" s="32">
        <f>D34</f>
        <v>1563.79</v>
      </c>
      <c r="E33" s="32">
        <f>E34</f>
        <v>119.08</v>
      </c>
      <c r="F33" s="32">
        <f t="shared" si="0"/>
        <v>3.8356111435004294</v>
      </c>
      <c r="G33" s="32">
        <f t="shared" si="1"/>
        <v>7.614833193715269</v>
      </c>
    </row>
    <row r="34" spans="1:7" s="11" customFormat="1" ht="27.75" customHeight="1">
      <c r="A34" s="22" t="s">
        <v>52</v>
      </c>
      <c r="B34" s="23" t="s">
        <v>31</v>
      </c>
      <c r="C34" s="48">
        <v>3104.59</v>
      </c>
      <c r="D34" s="51">
        <v>1563.79</v>
      </c>
      <c r="E34" s="33">
        <v>119.08</v>
      </c>
      <c r="F34" s="39">
        <f t="shared" si="0"/>
        <v>3.8356111435004294</v>
      </c>
      <c r="G34" s="39">
        <f t="shared" si="1"/>
        <v>7.614833193715269</v>
      </c>
    </row>
    <row r="35" spans="1:7" s="11" customFormat="1" ht="37.5">
      <c r="A35" s="24" t="s">
        <v>32</v>
      </c>
      <c r="B35" s="19" t="s">
        <v>90</v>
      </c>
      <c r="C35" s="32">
        <f>SUM(C36:C38)</f>
        <v>13520.66</v>
      </c>
      <c r="D35" s="32">
        <f>SUM(D36:D38)</f>
        <v>8249.720000000001</v>
      </c>
      <c r="E35" s="32">
        <f>SUM(E36:E38)</f>
        <v>12736.14</v>
      </c>
      <c r="F35" s="32">
        <f t="shared" si="0"/>
        <v>94.19762053035872</v>
      </c>
      <c r="G35" s="32">
        <f t="shared" si="1"/>
        <v>154.3826942005304</v>
      </c>
    </row>
    <row r="36" spans="1:7" s="11" customFormat="1" ht="37.5">
      <c r="A36" s="22" t="s">
        <v>79</v>
      </c>
      <c r="B36" s="23" t="s">
        <v>33</v>
      </c>
      <c r="C36" s="48">
        <v>118.59</v>
      </c>
      <c r="D36" s="39">
        <v>60</v>
      </c>
      <c r="E36" s="33">
        <v>5.46</v>
      </c>
      <c r="F36" s="39">
        <f t="shared" si="0"/>
        <v>4.60409815330129</v>
      </c>
      <c r="G36" s="39">
        <f t="shared" si="1"/>
        <v>9.1</v>
      </c>
    </row>
    <row r="37" spans="1:7" s="11" customFormat="1" ht="42" customHeight="1">
      <c r="A37" s="22" t="s">
        <v>123</v>
      </c>
      <c r="B37" s="23" t="s">
        <v>80</v>
      </c>
      <c r="C37" s="48">
        <v>680.47</v>
      </c>
      <c r="D37" s="39">
        <v>268.25</v>
      </c>
      <c r="E37" s="33">
        <v>381</v>
      </c>
      <c r="F37" s="39">
        <f t="shared" si="0"/>
        <v>55.99071230179141</v>
      </c>
      <c r="G37" s="39">
        <f t="shared" si="1"/>
        <v>142.03168685927307</v>
      </c>
    </row>
    <row r="38" spans="1:7" s="11" customFormat="1" ht="18.75">
      <c r="A38" s="22" t="s">
        <v>84</v>
      </c>
      <c r="B38" s="23" t="s">
        <v>34</v>
      </c>
      <c r="C38" s="48">
        <v>12721.6</v>
      </c>
      <c r="D38" s="39">
        <v>7921.47</v>
      </c>
      <c r="E38" s="33">
        <v>12349.68</v>
      </c>
      <c r="F38" s="39">
        <f t="shared" si="0"/>
        <v>97.07646836875865</v>
      </c>
      <c r="G38" s="39">
        <f t="shared" si="1"/>
        <v>155.9013667917697</v>
      </c>
    </row>
    <row r="39" spans="1:7" s="11" customFormat="1" ht="35.25" customHeight="1">
      <c r="A39" s="24" t="s">
        <v>35</v>
      </c>
      <c r="B39" s="19" t="s">
        <v>53</v>
      </c>
      <c r="C39" s="32">
        <f>SUM(C40:C48)</f>
        <v>81043.87999999999</v>
      </c>
      <c r="D39" s="32">
        <f>SUM(D40:D48)</f>
        <v>22808.66</v>
      </c>
      <c r="E39" s="32">
        <f>SUM(E40:E48)</f>
        <v>36997.57</v>
      </c>
      <c r="F39" s="32">
        <f t="shared" si="0"/>
        <v>45.65128175008403</v>
      </c>
      <c r="G39" s="32">
        <f t="shared" si="1"/>
        <v>162.20843311268615</v>
      </c>
    </row>
    <row r="40" spans="1:7" s="11" customFormat="1" ht="38.25" customHeight="1">
      <c r="A40" s="22" t="s">
        <v>36</v>
      </c>
      <c r="B40" s="23" t="s">
        <v>37</v>
      </c>
      <c r="C40" s="48">
        <v>4126.48</v>
      </c>
      <c r="D40" s="39">
        <v>2702.46</v>
      </c>
      <c r="E40" s="33">
        <v>4690.74</v>
      </c>
      <c r="F40" s="39">
        <f t="shared" si="0"/>
        <v>113.67412419301681</v>
      </c>
      <c r="G40" s="39">
        <f t="shared" si="1"/>
        <v>173.57296685242335</v>
      </c>
    </row>
    <row r="41" spans="1:7" s="11" customFormat="1" ht="96" customHeight="1">
      <c r="A41" s="22" t="s">
        <v>109</v>
      </c>
      <c r="B41" s="23" t="s">
        <v>110</v>
      </c>
      <c r="C41" s="48">
        <v>0</v>
      </c>
      <c r="D41" s="39">
        <v>0</v>
      </c>
      <c r="E41" s="33">
        <v>0</v>
      </c>
      <c r="F41" s="39">
        <v>0</v>
      </c>
      <c r="G41" s="39">
        <v>0</v>
      </c>
    </row>
    <row r="42" spans="1:7" s="11" customFormat="1" ht="80.25" customHeight="1">
      <c r="A42" s="22" t="s">
        <v>111</v>
      </c>
      <c r="B42" s="23" t="s">
        <v>112</v>
      </c>
      <c r="C42" s="48">
        <v>0</v>
      </c>
      <c r="D42" s="39">
        <v>0</v>
      </c>
      <c r="E42" s="33">
        <v>0</v>
      </c>
      <c r="F42" s="39">
        <v>0</v>
      </c>
      <c r="G42" s="39">
        <v>0</v>
      </c>
    </row>
    <row r="43" spans="1:7" s="11" customFormat="1" ht="109.5" customHeight="1">
      <c r="A43" s="22" t="s">
        <v>71</v>
      </c>
      <c r="B43" s="23" t="s">
        <v>54</v>
      </c>
      <c r="C43" s="48">
        <v>63264.06</v>
      </c>
      <c r="D43" s="39">
        <v>14285.75</v>
      </c>
      <c r="E43" s="33">
        <v>14973.97</v>
      </c>
      <c r="F43" s="39">
        <f t="shared" si="0"/>
        <v>23.668999428743586</v>
      </c>
      <c r="G43" s="39">
        <f t="shared" si="1"/>
        <v>104.81752795618011</v>
      </c>
    </row>
    <row r="44" spans="1:7" s="11" customFormat="1" ht="94.5" customHeight="1">
      <c r="A44" s="22" t="s">
        <v>86</v>
      </c>
      <c r="B44" s="23" t="s">
        <v>89</v>
      </c>
      <c r="C44" s="48">
        <v>2513.34</v>
      </c>
      <c r="D44" s="39">
        <v>850.45</v>
      </c>
      <c r="E44" s="33">
        <v>2764.46</v>
      </c>
      <c r="F44" s="39">
        <f t="shared" si="0"/>
        <v>109.99148543372563</v>
      </c>
      <c r="G44" s="39" t="s">
        <v>129</v>
      </c>
    </row>
    <row r="45" spans="1:7" s="11" customFormat="1" ht="56.25">
      <c r="A45" s="1" t="s">
        <v>38</v>
      </c>
      <c r="B45" s="2" t="s">
        <v>39</v>
      </c>
      <c r="C45" s="48">
        <v>10000</v>
      </c>
      <c r="D45" s="39">
        <v>4500</v>
      </c>
      <c r="E45" s="33">
        <v>12073.600000000002</v>
      </c>
      <c r="F45" s="39">
        <f t="shared" si="0"/>
        <v>120.73600000000002</v>
      </c>
      <c r="G45" s="39" t="s">
        <v>122</v>
      </c>
    </row>
    <row r="46" spans="1:7" s="11" customFormat="1" ht="56.25">
      <c r="A46" s="1" t="s">
        <v>113</v>
      </c>
      <c r="B46" s="2" t="s">
        <v>114</v>
      </c>
      <c r="C46" s="48">
        <v>140</v>
      </c>
      <c r="D46" s="39">
        <v>70</v>
      </c>
      <c r="E46" s="33">
        <v>1462.5</v>
      </c>
      <c r="F46" s="39" t="s">
        <v>130</v>
      </c>
      <c r="G46" s="39" t="s">
        <v>134</v>
      </c>
    </row>
    <row r="47" spans="1:7" s="11" customFormat="1" ht="93" customHeight="1">
      <c r="A47" s="1" t="s">
        <v>87</v>
      </c>
      <c r="B47" s="2" t="s">
        <v>88</v>
      </c>
      <c r="C47" s="48">
        <v>1000</v>
      </c>
      <c r="D47" s="39">
        <v>400</v>
      </c>
      <c r="E47" s="33">
        <v>825.81</v>
      </c>
      <c r="F47" s="39">
        <f t="shared" si="0"/>
        <v>82.58099999999999</v>
      </c>
      <c r="G47" s="39" t="s">
        <v>122</v>
      </c>
    </row>
    <row r="48" spans="1:7" s="11" customFormat="1" ht="62.25" customHeight="1">
      <c r="A48" s="1" t="s">
        <v>116</v>
      </c>
      <c r="B48" s="2" t="s">
        <v>117</v>
      </c>
      <c r="C48" s="48">
        <v>0</v>
      </c>
      <c r="D48" s="39">
        <v>0</v>
      </c>
      <c r="E48" s="33">
        <v>206.49</v>
      </c>
      <c r="F48" s="39">
        <v>0</v>
      </c>
      <c r="G48" s="39">
        <v>0</v>
      </c>
    </row>
    <row r="49" spans="1:7" s="11" customFormat="1" ht="26.25" customHeight="1">
      <c r="A49" s="3" t="s">
        <v>40</v>
      </c>
      <c r="B49" s="26" t="s">
        <v>41</v>
      </c>
      <c r="C49" s="32">
        <v>48073.43</v>
      </c>
      <c r="D49" s="32">
        <v>21366.89</v>
      </c>
      <c r="E49" s="32">
        <v>29638.109999999997</v>
      </c>
      <c r="F49" s="32">
        <f t="shared" si="0"/>
        <v>61.65174816941499</v>
      </c>
      <c r="G49" s="32">
        <f t="shared" si="1"/>
        <v>138.71045341647755</v>
      </c>
    </row>
    <row r="50" spans="1:7" s="11" customFormat="1" ht="40.5" customHeight="1">
      <c r="A50" s="3" t="s">
        <v>42</v>
      </c>
      <c r="B50" s="26" t="s">
        <v>55</v>
      </c>
      <c r="C50" s="32">
        <f>SUM(C51:C53)</f>
        <v>0</v>
      </c>
      <c r="D50" s="32">
        <f>SUM(D51:D53)</f>
        <v>0</v>
      </c>
      <c r="E50" s="32">
        <f>SUM(E51:E53)</f>
        <v>3342.7200000000003</v>
      </c>
      <c r="F50" s="32">
        <v>0</v>
      </c>
      <c r="G50" s="32">
        <v>0</v>
      </c>
    </row>
    <row r="51" spans="1:7" s="11" customFormat="1" ht="30" customHeight="1">
      <c r="A51" s="1" t="s">
        <v>81</v>
      </c>
      <c r="B51" s="2" t="s">
        <v>43</v>
      </c>
      <c r="C51" s="48">
        <v>0</v>
      </c>
      <c r="D51" s="39">
        <v>0</v>
      </c>
      <c r="E51" s="33">
        <v>3348.21</v>
      </c>
      <c r="F51" s="39">
        <v>0</v>
      </c>
      <c r="G51" s="39">
        <v>0</v>
      </c>
    </row>
    <row r="52" spans="1:7" s="11" customFormat="1" ht="39" customHeight="1">
      <c r="A52" s="1" t="s">
        <v>83</v>
      </c>
      <c r="B52" s="2" t="s">
        <v>44</v>
      </c>
      <c r="C52" s="48">
        <v>0</v>
      </c>
      <c r="D52" s="39">
        <v>0</v>
      </c>
      <c r="E52" s="33">
        <v>-5.490000000000009</v>
      </c>
      <c r="F52" s="39">
        <v>0</v>
      </c>
      <c r="G52" s="39">
        <v>0</v>
      </c>
    </row>
    <row r="53" spans="1:7" s="11" customFormat="1" ht="30" customHeight="1">
      <c r="A53" s="1" t="s">
        <v>121</v>
      </c>
      <c r="B53" s="2" t="s">
        <v>120</v>
      </c>
      <c r="C53" s="48">
        <f>1192-1192</f>
        <v>0</v>
      </c>
      <c r="D53" s="39">
        <f>1192-1192</f>
        <v>0</v>
      </c>
      <c r="E53" s="33">
        <v>0</v>
      </c>
      <c r="F53" s="39">
        <v>0</v>
      </c>
      <c r="G53" s="39">
        <v>0</v>
      </c>
    </row>
    <row r="54" spans="1:7" ht="33" customHeight="1">
      <c r="A54" s="3" t="s">
        <v>45</v>
      </c>
      <c r="B54" s="26" t="s">
        <v>46</v>
      </c>
      <c r="C54" s="32">
        <f>C55+C60+C64+C67</f>
        <v>15296401.560000002</v>
      </c>
      <c r="D54" s="32">
        <f>D55+D60+D64+D67</f>
        <v>7181688.71</v>
      </c>
      <c r="E54" s="32">
        <f>E55+E60+E64+E67</f>
        <v>6465980.139999999</v>
      </c>
      <c r="F54" s="32">
        <f t="shared" si="0"/>
        <v>42.27124997102912</v>
      </c>
      <c r="G54" s="32">
        <f t="shared" si="1"/>
        <v>90.03425797328939</v>
      </c>
    </row>
    <row r="55" spans="1:7" ht="37.5">
      <c r="A55" s="27" t="s">
        <v>61</v>
      </c>
      <c r="B55" s="28" t="s">
        <v>82</v>
      </c>
      <c r="C55" s="32">
        <f>SUM(C56:C59)</f>
        <v>15318041.05</v>
      </c>
      <c r="D55" s="40">
        <f>SUM(D56:D59)</f>
        <v>7199371.12</v>
      </c>
      <c r="E55" s="34">
        <f>SUM(E56:E59)</f>
        <v>6483609.989999999</v>
      </c>
      <c r="F55" s="34">
        <f t="shared" si="0"/>
        <v>42.32662628880994</v>
      </c>
      <c r="G55" s="34">
        <f t="shared" si="1"/>
        <v>90.05800481639845</v>
      </c>
    </row>
    <row r="56" spans="1:7" ht="30" customHeight="1">
      <c r="A56" s="1" t="s">
        <v>91</v>
      </c>
      <c r="B56" s="2" t="s">
        <v>75</v>
      </c>
      <c r="C56" s="48">
        <v>543557.5</v>
      </c>
      <c r="D56" s="39">
        <v>218072.55</v>
      </c>
      <c r="E56" s="33">
        <v>391365.4</v>
      </c>
      <c r="F56" s="39">
        <f t="shared" si="0"/>
        <v>72.00073589270684</v>
      </c>
      <c r="G56" s="51">
        <f t="shared" si="1"/>
        <v>179.46568699270037</v>
      </c>
    </row>
    <row r="57" spans="1:13" ht="37.5">
      <c r="A57" s="1" t="s">
        <v>92</v>
      </c>
      <c r="B57" s="2" t="s">
        <v>56</v>
      </c>
      <c r="C57" s="48">
        <v>3511450.91</v>
      </c>
      <c r="D57" s="39">
        <v>1055035.7</v>
      </c>
      <c r="E57" s="33">
        <v>569686.64</v>
      </c>
      <c r="F57" s="39">
        <f t="shared" si="0"/>
        <v>16.223682306867275</v>
      </c>
      <c r="G57" s="51">
        <f t="shared" si="1"/>
        <v>53.99690645539293</v>
      </c>
      <c r="M57" s="15"/>
    </row>
    <row r="58" spans="1:7" ht="30.75" customHeight="1">
      <c r="A58" s="1" t="s">
        <v>93</v>
      </c>
      <c r="B58" s="2" t="s">
        <v>76</v>
      </c>
      <c r="C58" s="48">
        <v>10665293.6</v>
      </c>
      <c r="D58" s="39">
        <v>5503056.99</v>
      </c>
      <c r="E58" s="33">
        <v>5079923.899999999</v>
      </c>
      <c r="F58" s="39">
        <f t="shared" si="0"/>
        <v>47.63041778802976</v>
      </c>
      <c r="G58" s="51">
        <f t="shared" si="1"/>
        <v>92.31094479361369</v>
      </c>
    </row>
    <row r="59" spans="1:7" ht="29.25" customHeight="1">
      <c r="A59" s="1" t="s">
        <v>94</v>
      </c>
      <c r="B59" s="2" t="s">
        <v>47</v>
      </c>
      <c r="C59" s="48">
        <v>597739.04</v>
      </c>
      <c r="D59" s="39">
        <v>423205.88</v>
      </c>
      <c r="E59" s="33">
        <v>442634.05</v>
      </c>
      <c r="F59" s="39">
        <f t="shared" si="0"/>
        <v>74.0513870400702</v>
      </c>
      <c r="G59" s="39">
        <f t="shared" si="1"/>
        <v>104.59071362619063</v>
      </c>
    </row>
    <row r="60" spans="1:7" ht="27.75" customHeight="1">
      <c r="A60" s="3" t="s">
        <v>68</v>
      </c>
      <c r="B60" s="26" t="s">
        <v>48</v>
      </c>
      <c r="C60" s="32">
        <f>C61</f>
        <v>4120.91</v>
      </c>
      <c r="D60" s="32">
        <f>D61</f>
        <v>4120.91</v>
      </c>
      <c r="E60" s="32">
        <f>E61</f>
        <v>7082.85</v>
      </c>
      <c r="F60" s="32">
        <f t="shared" si="0"/>
        <v>171.8758720767986</v>
      </c>
      <c r="G60" s="32">
        <f t="shared" si="1"/>
        <v>171.8758720767986</v>
      </c>
    </row>
    <row r="61" spans="1:7" ht="29.25" customHeight="1">
      <c r="A61" s="6" t="s">
        <v>95</v>
      </c>
      <c r="B61" s="2" t="s">
        <v>49</v>
      </c>
      <c r="C61" s="48">
        <v>4120.91</v>
      </c>
      <c r="D61" s="39">
        <v>4120.91</v>
      </c>
      <c r="E61" s="33">
        <v>7082.85</v>
      </c>
      <c r="F61" s="39">
        <f t="shared" si="0"/>
        <v>171.8758720767986</v>
      </c>
      <c r="G61" s="39">
        <f t="shared" si="1"/>
        <v>171.8758720767986</v>
      </c>
    </row>
    <row r="62" spans="1:7" s="4" customFormat="1" ht="100.5" customHeight="1" hidden="1">
      <c r="A62" s="10" t="s">
        <v>101</v>
      </c>
      <c r="B62" s="7" t="s">
        <v>102</v>
      </c>
      <c r="C62" s="49">
        <f>C63</f>
        <v>0</v>
      </c>
      <c r="D62" s="32">
        <f>D63</f>
        <v>0</v>
      </c>
      <c r="E62" s="32">
        <f>E63</f>
        <v>0</v>
      </c>
      <c r="F62" s="38" t="e">
        <f t="shared" si="0"/>
        <v>#DIV/0!</v>
      </c>
      <c r="G62" s="37" t="e">
        <f t="shared" si="1"/>
        <v>#DIV/0!</v>
      </c>
    </row>
    <row r="63" spans="1:7" s="4" customFormat="1" ht="99" customHeight="1" hidden="1">
      <c r="A63" s="9" t="s">
        <v>100</v>
      </c>
      <c r="B63" s="8" t="s">
        <v>99</v>
      </c>
      <c r="C63" s="50">
        <v>0</v>
      </c>
      <c r="D63" s="39">
        <v>0</v>
      </c>
      <c r="E63" s="33">
        <v>0</v>
      </c>
      <c r="F63" s="38" t="e">
        <f t="shared" si="0"/>
        <v>#DIV/0!</v>
      </c>
      <c r="G63" s="38" t="e">
        <f t="shared" si="1"/>
        <v>#DIV/0!</v>
      </c>
    </row>
    <row r="64" spans="1:7" s="11" customFormat="1" ht="54.75" customHeight="1">
      <c r="A64" s="3" t="s">
        <v>96</v>
      </c>
      <c r="B64" s="29" t="s">
        <v>97</v>
      </c>
      <c r="C64" s="32">
        <f>C65</f>
        <v>222.21</v>
      </c>
      <c r="D64" s="32">
        <f>D65</f>
        <v>165</v>
      </c>
      <c r="E64" s="32">
        <f>E65</f>
        <v>1292.31</v>
      </c>
      <c r="F64" s="32" t="s">
        <v>128</v>
      </c>
      <c r="G64" s="32" t="s">
        <v>130</v>
      </c>
    </row>
    <row r="65" spans="1:7" s="11" customFormat="1" ht="78.75" customHeight="1">
      <c r="A65" s="5" t="s">
        <v>115</v>
      </c>
      <c r="B65" s="30" t="s">
        <v>98</v>
      </c>
      <c r="C65" s="48">
        <v>222.21</v>
      </c>
      <c r="D65" s="39">
        <v>165</v>
      </c>
      <c r="E65" s="39">
        <v>1292.31</v>
      </c>
      <c r="F65" s="39" t="s">
        <v>128</v>
      </c>
      <c r="G65" s="39" t="s">
        <v>130</v>
      </c>
    </row>
    <row r="66" spans="1:7" s="11" customFormat="1" ht="37.5">
      <c r="A66" s="3" t="s">
        <v>59</v>
      </c>
      <c r="B66" s="26" t="s">
        <v>60</v>
      </c>
      <c r="C66" s="32">
        <f>C67</f>
        <v>-25982.61</v>
      </c>
      <c r="D66" s="32">
        <f>D67</f>
        <v>-21968.32</v>
      </c>
      <c r="E66" s="32">
        <f>E67</f>
        <v>-26005.01</v>
      </c>
      <c r="F66" s="32">
        <f t="shared" si="0"/>
        <v>100.08621150838964</v>
      </c>
      <c r="G66" s="52">
        <f t="shared" si="1"/>
        <v>118.37505098250571</v>
      </c>
    </row>
    <row r="67" spans="1:8" ht="56.25">
      <c r="A67" s="1" t="s">
        <v>118</v>
      </c>
      <c r="B67" s="2" t="s">
        <v>119</v>
      </c>
      <c r="C67" s="48">
        <v>-25982.61</v>
      </c>
      <c r="D67" s="39">
        <v>-21968.32</v>
      </c>
      <c r="E67" s="33">
        <v>-26005.01</v>
      </c>
      <c r="F67" s="39">
        <f t="shared" si="0"/>
        <v>100.08621150838964</v>
      </c>
      <c r="G67" s="53">
        <f t="shared" si="1"/>
        <v>118.37505098250571</v>
      </c>
      <c r="H67" s="11"/>
    </row>
    <row r="68" spans="1:7" s="11" customFormat="1" ht="25.5" customHeight="1">
      <c r="A68" s="3"/>
      <c r="B68" s="26" t="s">
        <v>57</v>
      </c>
      <c r="C68" s="32">
        <f>C6+C54</f>
        <v>24966515.6</v>
      </c>
      <c r="D68" s="32">
        <f>D6+D54</f>
        <v>11471247.719999999</v>
      </c>
      <c r="E68" s="32">
        <f>E6+E54</f>
        <v>11235313.439999998</v>
      </c>
      <c r="F68" s="32">
        <f t="shared" si="0"/>
        <v>45.0015277261998</v>
      </c>
      <c r="G68" s="52">
        <f t="shared" si="1"/>
        <v>97.9432552956846</v>
      </c>
    </row>
    <row r="69" spans="3:7" s="43" customFormat="1" ht="31.5" customHeight="1" hidden="1">
      <c r="C69" s="44">
        <v>24966515595.84</v>
      </c>
      <c r="D69" s="44">
        <v>11471247723.93</v>
      </c>
      <c r="E69" s="44">
        <v>11235313444.12</v>
      </c>
      <c r="F69" s="47" t="s">
        <v>122</v>
      </c>
      <c r="G69" s="47"/>
    </row>
    <row r="70" spans="3:7" s="31" customFormat="1" ht="15" hidden="1">
      <c r="C70" s="45"/>
      <c r="D70" s="45"/>
      <c r="E70" s="44"/>
      <c r="F70" s="13"/>
      <c r="G70" s="13"/>
    </row>
    <row r="71" spans="3:7" s="31" customFormat="1" ht="15" hidden="1">
      <c r="C71" s="46"/>
      <c r="D71" s="45"/>
      <c r="E71" s="44">
        <f>E60+E64+E66</f>
        <v>-17629.85</v>
      </c>
      <c r="F71" s="13"/>
      <c r="G71" s="13"/>
    </row>
    <row r="72" spans="3:7" s="31" customFormat="1" ht="15">
      <c r="C72" s="13"/>
      <c r="D72" s="13"/>
      <c r="E72" s="13"/>
      <c r="F72" s="13"/>
      <c r="G72" s="13"/>
    </row>
    <row r="73" spans="3:7" s="31" customFormat="1" ht="15">
      <c r="C73" s="13"/>
      <c r="D73" s="13"/>
      <c r="E73" s="13"/>
      <c r="F73" s="13"/>
      <c r="G73" s="13"/>
    </row>
  </sheetData>
  <sheetProtection/>
  <mergeCells count="3">
    <mergeCell ref="A1:F1"/>
    <mergeCell ref="A2:F2"/>
    <mergeCell ref="A3:F3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Черепанова Ксения Александровна</cp:lastModifiedBy>
  <cp:lastPrinted>2023-07-18T04:15:22Z</cp:lastPrinted>
  <dcterms:created xsi:type="dcterms:W3CDTF">2012-12-03T09:39:47Z</dcterms:created>
  <dcterms:modified xsi:type="dcterms:W3CDTF">2023-07-18T04:26:08Z</dcterms:modified>
  <cp:category/>
  <cp:version/>
  <cp:contentType/>
  <cp:contentStatus/>
</cp:coreProperties>
</file>